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LORENA\LO-78 DRENAJE TRAMO 3 EL SAUCITO\"/>
    </mc:Choice>
  </mc:AlternateContent>
  <xr:revisionPtr revIDLastSave="0" documentId="13_ncr:1_{C3E4A3E8-18B2-4209-A6DB-AFF9DDDCF4D5}" xr6:coauthVersionLast="46" xr6:coauthVersionMax="47" xr10:uidLastSave="{00000000-0000-0000-0000-000000000000}"/>
  <bookViews>
    <workbookView xWindow="-120" yWindow="-120" windowWidth="19440" windowHeight="11640" tabRatio="449" firstSheet="1" activeTab="1" xr2:uid="{00000000-000D-0000-FFFF-FFFF00000000}"/>
  </bookViews>
  <sheets>
    <sheet name="Control de Generadores" sheetId="6" state="hidden" r:id="rId1"/>
    <sheet name="TRAMO 3" sheetId="138" r:id="rId2"/>
  </sheets>
  <definedNames>
    <definedName name="_xlnm._FilterDatabase" localSheetId="1" hidden="1">'TRAMO 3'!$A$8:$G$32</definedName>
    <definedName name="_xlnm.Print_Area" localSheetId="0">'Control de Generadores'!$A$1:$Q$54</definedName>
    <definedName name="_xlnm.Print_Area" localSheetId="1">'TRAMO 3'!$A$1:$G$40</definedName>
    <definedName name="_xlnm.Print_Titles" localSheetId="1">'TRAMO 3'!$1:$7</definedName>
  </definedNames>
  <calcPr calcId="191029" fullPrecision="0"/>
</workbook>
</file>

<file path=xl/calcChain.xml><?xml version="1.0" encoding="utf-8"?>
<calcChain xmlns="http://schemas.openxmlformats.org/spreadsheetml/2006/main">
  <c r="G34" i="138" l="1"/>
  <c r="G35" i="138" l="1"/>
  <c r="G36" i="138" s="1"/>
  <c r="G10" i="138" l="1"/>
  <c r="G11" i="138"/>
  <c r="G12" i="138"/>
  <c r="G13" i="138"/>
  <c r="G14" i="138"/>
  <c r="G15" i="138"/>
  <c r="G16" i="138"/>
  <c r="G17" i="138"/>
  <c r="G18" i="138"/>
  <c r="G19" i="138"/>
  <c r="G20" i="138"/>
  <c r="G21" i="138"/>
  <c r="G22" i="138"/>
  <c r="G23" i="138"/>
  <c r="G24" i="138"/>
  <c r="G25" i="138"/>
  <c r="G26" i="138"/>
  <c r="G27" i="138"/>
  <c r="G28" i="138"/>
  <c r="G29" i="138"/>
  <c r="G30" i="138"/>
  <c r="G31" i="138"/>
  <c r="G32" i="138"/>
  <c r="G9" i="138"/>
  <c r="D14" i="138"/>
  <c r="L9" i="6" l="1"/>
  <c r="N9" i="6"/>
  <c r="L10" i="6"/>
  <c r="N10" i="6"/>
  <c r="L11" i="6"/>
  <c r="N11" i="6"/>
  <c r="L12" i="6"/>
  <c r="N12" i="6"/>
  <c r="L13" i="6"/>
  <c r="N13" i="6"/>
  <c r="L14" i="6"/>
  <c r="N14" i="6"/>
  <c r="L15" i="6"/>
  <c r="N15" i="6"/>
  <c r="L16" i="6"/>
  <c r="N16" i="6"/>
  <c r="L17" i="6"/>
  <c r="N17" i="6"/>
  <c r="L18" i="6"/>
  <c r="N18" i="6"/>
  <c r="L19" i="6"/>
  <c r="N19" i="6"/>
  <c r="L22" i="6"/>
  <c r="N22" i="6"/>
  <c r="L23" i="6"/>
  <c r="N23" i="6"/>
  <c r="L24" i="6"/>
  <c r="N24" i="6"/>
  <c r="L25" i="6"/>
  <c r="N25" i="6"/>
  <c r="L26" i="6"/>
  <c r="N26" i="6"/>
  <c r="L27" i="6"/>
  <c r="N27" i="6"/>
  <c r="L28" i="6"/>
  <c r="N28" i="6"/>
  <c r="L29" i="6"/>
  <c r="N29" i="6"/>
  <c r="L30" i="6"/>
  <c r="P30" i="6"/>
  <c r="L31" i="6"/>
  <c r="P31" i="6"/>
  <c r="L32" i="6"/>
  <c r="P32" i="6"/>
  <c r="L33" i="6"/>
  <c r="N33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P45" i="6"/>
  <c r="L20" i="6" l="1"/>
  <c r="L45" i="6" s="1"/>
  <c r="P43" i="6"/>
  <c r="P46" i="6" s="1"/>
  <c r="P53" i="6" s="1"/>
  <c r="N43" i="6"/>
  <c r="N46" i="6" s="1"/>
  <c r="N20" i="6"/>
  <c r="N45" i="6" s="1"/>
  <c r="R42" i="6"/>
  <c r="L43" i="6"/>
  <c r="L46" i="6" s="1"/>
  <c r="R19" i="6"/>
  <c r="L53" i="6" l="1"/>
  <c r="N53" i="6"/>
</calcChain>
</file>

<file path=xl/sharedStrings.xml><?xml version="1.0" encoding="utf-8"?>
<sst xmlns="http://schemas.openxmlformats.org/spreadsheetml/2006/main" count="244" uniqueCount="115">
  <si>
    <t>Kg</t>
  </si>
  <si>
    <t>09-15 Jun'00</t>
  </si>
  <si>
    <t>16-27 Jun'00</t>
  </si>
  <si>
    <t>28-30 Jun'00</t>
  </si>
  <si>
    <t>No.</t>
  </si>
  <si>
    <t>Tipo</t>
  </si>
  <si>
    <t>Período</t>
  </si>
  <si>
    <t>Observaciones</t>
  </si>
  <si>
    <t>Presentado</t>
  </si>
  <si>
    <t>Ave. Lázaro Cárdenas-Alfonso Reyes</t>
  </si>
  <si>
    <t>Control de Generadores</t>
  </si>
  <si>
    <t>Generador</t>
  </si>
  <si>
    <t>Cliente</t>
  </si>
  <si>
    <t>COMSA</t>
  </si>
  <si>
    <t>Volúmen</t>
  </si>
  <si>
    <t>Autorizado</t>
  </si>
  <si>
    <t>Junio'00</t>
  </si>
  <si>
    <t>Julio'00</t>
  </si>
  <si>
    <t>Agosto'00</t>
  </si>
  <si>
    <t>Septiembre'00</t>
  </si>
  <si>
    <t>Octubre'00</t>
  </si>
  <si>
    <t>Noviembre'00</t>
  </si>
  <si>
    <t>Diciembre'00</t>
  </si>
  <si>
    <t>Acumulado a la Fecha:</t>
  </si>
  <si>
    <t>Ord</t>
  </si>
  <si>
    <t>Quin.</t>
  </si>
  <si>
    <t>Trazo y Nivelación</t>
  </si>
  <si>
    <t>Cobrado en Estimación:</t>
  </si>
  <si>
    <t>Excavación de Pilas de Cimentación</t>
  </si>
  <si>
    <t>ML</t>
  </si>
  <si>
    <t>Acero de Refuerzo en Pilas</t>
  </si>
  <si>
    <t>Concreto F'C=250 kg/cm2 en Pilas</t>
  </si>
  <si>
    <t>Señalamiento Preventivo</t>
  </si>
  <si>
    <t>Jgo</t>
  </si>
  <si>
    <t>Total Mes de Junio del 2000</t>
  </si>
  <si>
    <t>01-08 Jul'00</t>
  </si>
  <si>
    <t>Corte con Disco de Pavimento de 5 cm esp.</t>
  </si>
  <si>
    <t>Demolición de Carpeta Asfáltica de 5 cm esp.</t>
  </si>
  <si>
    <t>Limpieza Final de la Obra</t>
  </si>
  <si>
    <t>Terracerías Escarificadas</t>
  </si>
  <si>
    <t>Sub-base de 15 cm de esp.</t>
  </si>
  <si>
    <t>Riego de Impregnación</t>
  </si>
  <si>
    <t>Carpeta de concreto asfáltico</t>
  </si>
  <si>
    <t>Demolición de Guarnición</t>
  </si>
  <si>
    <t>Adt</t>
  </si>
  <si>
    <t>Total Mes de Julio del 2000</t>
  </si>
  <si>
    <t>Cancelados</t>
  </si>
  <si>
    <t>09-15 Jul'00</t>
  </si>
  <si>
    <t>s/n</t>
  </si>
  <si>
    <t>Excavación para Cimentaciones</t>
  </si>
  <si>
    <t>Plantilla en Zapatas</t>
  </si>
  <si>
    <t>Acero de Refuerzo en Zapatas</t>
  </si>
  <si>
    <t>Corte al 21 de Julio del 2000</t>
  </si>
  <si>
    <t>Q3</t>
  </si>
  <si>
    <t>Q4</t>
  </si>
  <si>
    <t xml:space="preserve">Construcción de Paso a Desnivel </t>
  </si>
  <si>
    <t>Concepto</t>
  </si>
  <si>
    <t>Clave</t>
  </si>
  <si>
    <t>Unidad</t>
  </si>
  <si>
    <t>P.U.</t>
  </si>
  <si>
    <t>Importe</t>
  </si>
  <si>
    <t>CONCEPTO</t>
  </si>
  <si>
    <t>UNIDAD</t>
  </si>
  <si>
    <t>M2</t>
  </si>
  <si>
    <t>Ml.</t>
  </si>
  <si>
    <t>M3</t>
  </si>
  <si>
    <t>II.1.0</t>
  </si>
  <si>
    <t>II.2.0</t>
  </si>
  <si>
    <t>II.5.0</t>
  </si>
  <si>
    <t>II.6.0</t>
  </si>
  <si>
    <t>II.9.0</t>
  </si>
  <si>
    <t>III.7</t>
  </si>
  <si>
    <t>CANTIDAD</t>
  </si>
  <si>
    <t>PRECIO UNITARIO ($)</t>
  </si>
  <si>
    <t>IMPORTE ($)</t>
  </si>
  <si>
    <t>OBRAS DE DRENAJE PLUVIAL</t>
  </si>
  <si>
    <t>M³</t>
  </si>
  <si>
    <t>M²</t>
  </si>
  <si>
    <t>KG.</t>
  </si>
  <si>
    <t>1.1.15 ACERO DE REFUERZO.EN SOLERAS DE REJILAS DE ACERO A 36, INCLUYE SUMINISTRO, INSTALACION Y MANO DE OBRA</t>
  </si>
  <si>
    <t>EXCAVACIÓN EN MATERIAL TIPO I Y II A UNA PROFUNDIDAD SEGÚN PROYECTO. INCLUYE: HERRAMIENTA, EQUIPO Y MANO DE OBRA.</t>
  </si>
  <si>
    <t xml:space="preserve"> EXCAVACIÓN EN MATERIAL TIPO III A UNA PROFUNDIDAD SEGÚN PROYECTO. INCLUYE: HERRAMIENTA, EQUIPO Y MANO DE OBRA.</t>
  </si>
  <si>
    <t>RELLENO COMPACTADO CON MATERIAL SELECCIONADO PRODUCTO DE LA EXCAVACIÓN, EN CAPAS DE 30 CM. MÁXIMO, COMPACTADO AL 90% P.V.M. INCLUYE: ACARREOS, HERRAMIENTA, EQUIPO Y MANO DE OBRA.</t>
  </si>
  <si>
    <t>RETIRO DE MATERIAL SOBRANTE FUERA DE OBRA TIRO LIBRE. INCLUYE: 40% ABUNDAMIENTO, CARGA Y DESCARGA DE MATERIAL, ACARREOS, HERRAMIENTA, EQUIPO Y MANO DE OBRA.</t>
  </si>
  <si>
    <t>PLANTILLA DE CONCRETO POBRE h = 5 CM. ESPESOR f'c = 100 KG/CM². INCLUYE: SUMINISTRO, DESPERDICIOS, HERRAMIENTA, EQUIPO Y MANO DE OBRA.</t>
  </si>
  <si>
    <t>CIMBRA Y DESCIMBRA COMÚN PARA SUPERFICIES DE CAJONES, REGISTRO E IMBORNALES. INCLUYE: SUMINISTRO, CIMBRADO, DESCIMBRADO, CLAVOS, HERRAMIENTAS, EQUIPO Y MANO DE OBRA.</t>
  </si>
  <si>
    <t>ACERO DE REFUERZO. CORRUGADO Fy = 4,200 KG/CM², VARIOS DIÁMETROS. INCLUYE: SUMINISTRO, CORTES, DOBLECES, HABILITADO, COLOCACIÓN, TRASLAPES, AMARRES, GRÚAS, HERRAMIENTA, EQUIPO Y MANO DE OBRA.</t>
  </si>
  <si>
    <t>DEMOLICIÓN DE CARPETA HIDRÁULICA EXISTENTE   INCLUYE: ACAMELLONADO DE MATERIAL PRODUCTO DE LA DEMOLICIÓN PARA SU POSTERIOR RETIRO, EQUIPO, HERRAMIENTA, MANO DE OBRA. VOLUMEN MEDIDO EN CAJA.</t>
  </si>
  <si>
    <t xml:space="preserve">  CORTE CON DISCO EN PAVIMENTO ASFALTICO Y CONCRETO HIDRAULICO, HASTA 15CMS DE ESPESOR, INCLUYE :EQUIPO, HERRAMIENTA , MANO DE OBRA Y TODO LO NECESARIO PARA SU CORRECTA EJECUCION Y SEGURIDAD.</t>
  </si>
  <si>
    <r>
      <rPr>
        <b/>
        <sz val="10"/>
        <rFont val="Arial"/>
        <family val="2"/>
      </rPr>
      <t>BASE HIDRAULICA CEMENTADA  DE 20 CM. DE ESPESOR EN VIALIDADES A NIVEL</t>
    </r>
    <r>
      <rPr>
        <sz val="10"/>
        <rFont val="Arial"/>
        <family val="2"/>
      </rPr>
      <t>, FORMADA CON AGREGADO PETREO TRITURADO QUE CUMPLA LAS ESPECIFICACIONES DE CALIDAD PARA MATERIALES DE BASE, ESTABILIZADO CON 3% DE CEMENTO PORTLAND TIPO I RESPECTO AL VOLUMEN DEL MATERIAL,  COMPACTADA AL 95% DE SU P.V..S.M. CORRESPONDIENTE DE ACUERDO A PRUEBAS DE LABORATORIO. INCLUYE: SUMINISTRO DE MATERIALES,  MAQUINARIA, EQUIPO Y MANO DE OBRA.</t>
    </r>
  </si>
  <si>
    <r>
      <rPr>
        <b/>
        <sz val="10"/>
        <rFont val="Arial"/>
        <family val="2"/>
      </rPr>
      <t>RIEGO DE IMPREGNACIÓN CON PRODUCTO ASFÁLTICO FM-1 O EQUIVALENTE A RAZÓN DE 1.50 LTS/M² EN  PUENTE VEHICULAR</t>
    </r>
    <r>
      <rPr>
        <sz val="10"/>
        <rFont val="Arial"/>
        <family val="2"/>
      </rPr>
      <t>. INCLUYE: BARRIDO MECÁNICO, SUMINISTRO DE MATERIALES, MAQUINARIA, HERRAMIENTA, EQUIPO Y MANO DE OBRA.</t>
    </r>
  </si>
  <si>
    <r>
      <rPr>
        <b/>
        <sz val="10"/>
        <rFont val="Arial"/>
        <family val="2"/>
      </rPr>
      <t xml:space="preserve">COLOCACIÓN DE CARPETA ASFÁLTICA CALIENTE CON CONCRETO ASFÁLTICO DE 5.0 CM. DE ESPESOR SOBRE LOSA  DE PUENTE </t>
    </r>
    <r>
      <rPr>
        <sz val="10"/>
        <rFont val="Arial"/>
        <family val="2"/>
      </rPr>
      <t xml:space="preserve">COMPACTO AL 95% MÍNIMO P.V.M. MARSHALL CONSTRUIDA EN PLANTA CON AC-20, CON POLÍMETROS TIPO SBS O SBR QUE GARANTICE UNA ESTABILIDAD MINIMA DE DE 1,300 KG, FLUJO DE ENTRE 2 A 4 MM. RELACIÓN DE VACÍOS ENTRE 3% Y 5% CON MATERIAL DE CALIZA TRITURADA DE CANTERA, APROBADO POR EL LABORATORIO, TEXTURA MEDIA. INCLUYE: BARRIDO DE LA SUPERFICIE, CARGA, ACARREOS, RIEGO DE LIGA CON PRODUCTO ASFÁLTICO FR-3 RAZÓN DE 0.50 LTS/M². </t>
    </r>
  </si>
  <si>
    <t>ACOSTILLADO DE TUBERIA HASTA 30 CM ARRIBA DEL LOMO DEL TUBO CON MATERIAL CNC, INCLUYE SUMINISTRO, EQUIPO DE COMPACTACIÓN NEUMATICO Y MANUAL, HERRAMIENTA Y MANO DE OBRA</t>
  </si>
  <si>
    <t>TRAZO DE RED DE DRENAJE PLUVIAL, INCLUYE BRIGADADE TOPOGRAFIA, HERRAMIENTA, EQUIPO Y MANO DE OBRA</t>
  </si>
  <si>
    <t>SUMINISTRO Y COLOCACIÓN DE CONCRETO f'c = 250 KG/CM², PREMEZCLADO, VACIADO A TIRO DIRECTO EN ZONA DE IMBORNALES Y REGISTROS , INCLUYE: SUMINISTRO, VACIADO, VIBRADO, DESPERDICIOS, HERRAMIENTA, EQUIPO Y MANO DE OBRA. MEDIDO A LINEAS DE PROYECTO.</t>
  </si>
  <si>
    <t>CONSTRUCCION DE OBRAS DE DRENAJE PLUVIAL DEL CADENAMIENTO 0+860 AL 1+320 PARA EL PASO INFERIOR VEHICULAR EN CARRETERA A ZACATECAS A LA ALTURA DEL SAUCITO , SAN LUIS POTOSÍ</t>
  </si>
  <si>
    <t>RELLENO COMPACTADO CON MATERIAL DE BANCO, EN CAPAS DE 30 CM. MÁXIMO, COMPACTADO AL 90% P.V.M. INCLUYE: ACARREOS, HERRAMIENTA, EQUIPO Y MANO DE OBRA.</t>
  </si>
  <si>
    <t>CARGA Y RETIRO DE MATERIAL PRODUCTO DE LA DEMOLICIÓN. INCLUYE: COEFICIENTES DE ABUNDAMIENTO, CARGA, ACARREOS,DESCARGAS, KILOMETROS SUBSECUENTES Y PERMISO DE TIRADERO MUNICIPAL. TIRO LIBRE (FA=1.5) Y TODO LO NECESARIO PARA SU CORRECTA EJECUCION.</t>
  </si>
  <si>
    <t>SUMINISTRO  DE TUBERIA TIPO HEL CORE PFG  O SIMILAR  DE 36 PULGADAS DE DIAMETRO NOMINAL INTERNO, HECHA A BASE DE LAMINA DE ACERO ALUMINIZADO TIPO II CALIBRE 16 CON CORRUGACION HELICOIDAL CONTINUA DE 2-2/3X1/2, INCLUYE  TENDIDO DE TUBERIA, MAQUINARIA  E INSTALACION, HERRAMIENTAS, MANO DE OBRA Y TODO LO NECESARIO PARA SU CORRECTA EJECUCIÓN.</t>
  </si>
  <si>
    <t>INSTALACION  DE TUBERIA TIPO HEL CORE PFG  O SIMILAR  DE 36 PULGADAS DE DIAMETRO NOMINAL INTERNO, HECHA A BASE DE LAMINA DE ACERO ALUMINIZADO TIPO II CALIBRE 16 CON CORRUGACION HELICOIDAL CONTINUA DE 2-2/3X1/2, INCLUYE TENDIDO DE TUBERIA, MAQUINARIA  E INSTALACION, HERRAMIENTAS, MANO DE OBRA Y TODO LO NECESARIO PARA SU CORRECTA EJECUCIÓN.</t>
  </si>
  <si>
    <t>SUMINISTRO Y COLOCACION DE TUBERIA TIPO HEL CORE PFG  O SIMILAR  DE 60 PULGADAS DE DIAMETRO NOMINAL INTERNO, HECHA A BASE DE LAMINA DE ACERO ALUMINIZADO TIPO II CALIBRE 16 CON CORRUGACION HELICOIDAL CONTINUA DE 5 POR 1, INCLUYE SUMINISTRO, TENDIDO DE TUBERIA E INSTALACION, ABRAZADERAS, EMPAQUES, HERRAJES , TUERCAS, TORNILLOS Y LUBRICANTE PARA SU CORRECTA EJECUCION.</t>
  </si>
  <si>
    <t>INSTALACION  DE TUBERIA TIPO HEL CORE PFG  O SIMILAR  DE 60 PULGADAS DE DIAMETRO NOMINAL INTERNO, HECHA A BASE DE LAMINA DE ACERO ALUMINIZADO TIPO II CALIBRE 16 CON CORRUGACION HELICOIDAL CONTINUA DE 5 POR 1, INCLUYE TENDIDO DE TUBERIA, MAQUINARIA  E INSTALACION, HERRAMIENTAS, MANO DE OBRA Y TODO LO NECESARIO PARA SU CORRECTA EJECUCIÓN.</t>
  </si>
  <si>
    <t>SUMINISTRO Y COLOCACION DE TUBERIA TIPO HEL CORE PFG  O SIMILAR  DE 78 PULGADAS DE DIAMETRO NOMINAL INTERNO, HECHA A BASE DE LAMINA DE ACERO ALUMINIZADO TIPO II CALIBRE 16 CON CORRUGACION HELICOIDAL CONTINUA DE 5 POR 1, INCLUYE SUMINISTRO, TENDIDO DE TUBERIA E INSTALACION, ABRAZADERAS, EMPAQUES, HERRAJES , TUERCAS, TORNILLOS Y LUBRICANTE PARA SU CORRECTA EJECUCION.</t>
  </si>
  <si>
    <t>INSTALACION  DE TUBERIA TIPO HEL CORE PFG  O SIMILAR  DE 78 PULGADAS DE DIAMETRO NOMINAL INTERNO, HECHA A BASE DE LAMINA DE ACERO ALUMINIZADO TIPO II CALIBRE 16 CON CORRUGACION HELICOIDAL CONTINUA DE 5 POR 1, INCLUYE TENDIDO DE TUBERIA, MAQUINARIA  E INSTALACION, HERRAMIENTAS, MANO DE OBRA Y TODO LO NECESARIO PARA SU CORRECTA EJECUCIÓN.</t>
  </si>
  <si>
    <t>CATALOGO DE CONCEPTOS</t>
  </si>
  <si>
    <t>NÚMERO DE LICITACIÓN:</t>
  </si>
  <si>
    <t>NOMBRE DE LA OBRA:</t>
  </si>
  <si>
    <t>UBICACIÓN:</t>
  </si>
  <si>
    <t>EL SAUCITO, SAN LUIS POTOSÍ, S.L.P.</t>
  </si>
  <si>
    <t>PRECIO UNITARIO CON LETRA</t>
  </si>
  <si>
    <t>LO-EST-245800030-78-2022</t>
  </si>
  <si>
    <t>SUB-TOTAL:</t>
  </si>
  <si>
    <t>I.V.A. (16 %):</t>
  </si>
  <si>
    <t>T  O  T  A  L:</t>
  </si>
  <si>
    <t>IMPORTE TOTAL CON LETRA: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</si>
</sst>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&quot;$&quot;#,##0.00"/>
    <numFmt numFmtId="166" formatCode="00"/>
    <numFmt numFmtId="167" formatCode="000"/>
    <numFmt numFmtId="168" formatCode="#,##0.0"/>
  </numFmts>
  <fonts count="1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2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sz val="9"/>
      <color indexed="10"/>
      <name val="Arial"/>
      <family val="2"/>
    </font>
    <font>
      <sz val="10"/>
      <color theme="0" tint="-0.499984740745262"/>
      <name val="Arial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0"/>
      <color theme="1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4" fontId="2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</cellStyleXfs>
  <cellXfs count="112">
    <xf numFmtId="0" fontId="0" fillId="0" borderId="0" xfId="0"/>
    <xf numFmtId="0" fontId="3" fillId="2" borderId="1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7" fillId="0" borderId="0" xfId="0" applyFont="1" applyAlignment="1">
      <alignment horizontal="right"/>
    </xf>
    <xf numFmtId="167" fontId="8" fillId="0" borderId="3" xfId="0" applyNumberFormat="1" applyFont="1" applyBorder="1" applyAlignment="1">
      <alignment horizontal="center"/>
    </xf>
    <xf numFmtId="166" fontId="8" fillId="0" borderId="3" xfId="0" applyNumberFormat="1" applyFont="1" applyBorder="1" applyAlignment="1">
      <alignment horizontal="center"/>
    </xf>
    <xf numFmtId="166" fontId="8" fillId="0" borderId="4" xfId="0" applyNumberFormat="1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5" xfId="0" applyFont="1" applyBorder="1"/>
    <xf numFmtId="164" fontId="8" fillId="0" borderId="5" xfId="1" applyFont="1" applyBorder="1"/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4" fontId="8" fillId="0" borderId="3" xfId="1" applyFont="1" applyBorder="1"/>
    <xf numFmtId="167" fontId="8" fillId="0" borderId="6" xfId="0" applyNumberFormat="1" applyFont="1" applyBorder="1" applyAlignment="1">
      <alignment horizontal="center"/>
    </xf>
    <xf numFmtId="166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6" xfId="0" applyFont="1" applyBorder="1"/>
    <xf numFmtId="164" fontId="8" fillId="0" borderId="6" xfId="1" applyFont="1" applyBorder="1"/>
    <xf numFmtId="0" fontId="4" fillId="0" borderId="7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0" borderId="0" xfId="0" applyFont="1" applyAlignment="1">
      <alignment horizontal="right"/>
    </xf>
    <xf numFmtId="0" fontId="8" fillId="0" borderId="0" xfId="0" applyFont="1" applyAlignment="1">
      <alignment horizontal="right"/>
    </xf>
    <xf numFmtId="0" fontId="8" fillId="0" borderId="8" xfId="0" applyFont="1" applyBorder="1"/>
    <xf numFmtId="0" fontId="8" fillId="0" borderId="7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0" xfId="0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0" fontId="8" fillId="0" borderId="12" xfId="0" applyFont="1" applyBorder="1"/>
    <xf numFmtId="164" fontId="8" fillId="0" borderId="12" xfId="1" applyFont="1" applyBorder="1"/>
    <xf numFmtId="167" fontId="8" fillId="0" borderId="12" xfId="0" applyNumberFormat="1" applyFont="1" applyBorder="1" applyAlignment="1">
      <alignment horizontal="center"/>
    </xf>
    <xf numFmtId="166" fontId="8" fillId="0" borderId="12" xfId="0" applyNumberFormat="1" applyFont="1" applyBorder="1" applyAlignment="1">
      <alignment horizontal="center"/>
    </xf>
    <xf numFmtId="40" fontId="8" fillId="0" borderId="5" xfId="1" applyNumberFormat="1" applyFont="1" applyBorder="1" applyAlignment="1">
      <alignment horizontal="center"/>
    </xf>
    <xf numFmtId="40" fontId="8" fillId="0" borderId="5" xfId="1" applyNumberFormat="1" applyFont="1" applyBorder="1"/>
    <xf numFmtId="40" fontId="8" fillId="0" borderId="3" xfId="1" applyNumberFormat="1" applyFont="1" applyBorder="1"/>
    <xf numFmtId="40" fontId="4" fillId="0" borderId="3" xfId="1" applyNumberFormat="1" applyFont="1" applyBorder="1" applyAlignment="1">
      <alignment horizontal="right"/>
    </xf>
    <xf numFmtId="40" fontId="4" fillId="0" borderId="3" xfId="1" applyNumberFormat="1" applyFont="1" applyBorder="1"/>
    <xf numFmtId="40" fontId="8" fillId="0" borderId="12" xfId="1" applyNumberFormat="1" applyFont="1" applyBorder="1"/>
    <xf numFmtId="40" fontId="8" fillId="0" borderId="6" xfId="1" applyNumberFormat="1" applyFont="1" applyBorder="1"/>
    <xf numFmtId="40" fontId="4" fillId="0" borderId="6" xfId="1" applyNumberFormat="1" applyFont="1" applyBorder="1"/>
    <xf numFmtId="40" fontId="8" fillId="0" borderId="0" xfId="0" applyNumberFormat="1" applyFont="1"/>
    <xf numFmtId="40" fontId="4" fillId="0" borderId="0" xfId="0" applyNumberFormat="1" applyFont="1"/>
    <xf numFmtId="40" fontId="0" fillId="0" borderId="0" xfId="0" applyNumberFormat="1"/>
    <xf numFmtId="167" fontId="9" fillId="0" borderId="3" xfId="0" applyNumberFormat="1" applyFont="1" applyBorder="1" applyAlignment="1">
      <alignment horizontal="center"/>
    </xf>
    <xf numFmtId="166" fontId="9" fillId="0" borderId="3" xfId="0" applyNumberFormat="1" applyFont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9" fillId="0" borderId="3" xfId="0" applyFont="1" applyBorder="1"/>
    <xf numFmtId="164" fontId="9" fillId="0" borderId="3" xfId="1" applyFont="1" applyBorder="1"/>
    <xf numFmtId="40" fontId="9" fillId="0" borderId="3" xfId="1" applyNumberFormat="1" applyFont="1" applyBorder="1"/>
    <xf numFmtId="0" fontId="2" fillId="0" borderId="0" xfId="0" applyFont="1" applyAlignment="1">
      <alignment horizontal="center" vertical="top"/>
    </xf>
    <xf numFmtId="0" fontId="2" fillId="0" borderId="0" xfId="0" applyFont="1"/>
    <xf numFmtId="2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justify" vertical="top" wrapText="1"/>
    </xf>
    <xf numFmtId="0" fontId="10" fillId="3" borderId="0" xfId="0" applyFont="1" applyFill="1"/>
    <xf numFmtId="168" fontId="2" fillId="0" borderId="0" xfId="0" applyNumberFormat="1" applyFont="1" applyAlignment="1">
      <alignment vertical="top"/>
    </xf>
    <xf numFmtId="165" fontId="2" fillId="0" borderId="0" xfId="0" applyNumberFormat="1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justify" vertical="top" wrapText="1"/>
    </xf>
    <xf numFmtId="168" fontId="3" fillId="0" borderId="0" xfId="0" applyNumberFormat="1" applyFont="1" applyAlignment="1">
      <alignment vertical="top"/>
    </xf>
    <xf numFmtId="0" fontId="3" fillId="0" borderId="0" xfId="0" applyFont="1" applyAlignment="1">
      <alignment horizontal="centerContinuous"/>
    </xf>
    <xf numFmtId="44" fontId="2" fillId="0" borderId="0" xfId="0" applyNumberFormat="1" applyFont="1"/>
    <xf numFmtId="2" fontId="3" fillId="0" borderId="17" xfId="0" applyNumberFormat="1" applyFont="1" applyBorder="1" applyAlignment="1">
      <alignment horizontal="centerContinuous"/>
    </xf>
    <xf numFmtId="2" fontId="3" fillId="0" borderId="17" xfId="0" applyNumberFormat="1" applyFont="1" applyBorder="1" applyAlignment="1">
      <alignment horizontal="left"/>
    </xf>
    <xf numFmtId="0" fontId="3" fillId="0" borderId="0" xfId="0" applyFont="1" applyAlignment="1">
      <alignment horizontal="justify" wrapText="1"/>
    </xf>
    <xf numFmtId="0" fontId="14" fillId="0" borderId="0" xfId="0" applyFont="1" applyAlignment="1">
      <alignment horizontal="left"/>
    </xf>
    <xf numFmtId="0" fontId="3" fillId="0" borderId="18" xfId="0" applyFont="1" applyBorder="1" applyAlignment="1">
      <alignment horizontal="center" vertical="top"/>
    </xf>
    <xf numFmtId="0" fontId="13" fillId="0" borderId="17" xfId="0" applyFont="1" applyBorder="1" applyAlignment="1">
      <alignment horizontal="left" vertical="top"/>
    </xf>
    <xf numFmtId="0" fontId="14" fillId="0" borderId="18" xfId="0" applyFont="1" applyBorder="1" applyAlignment="1">
      <alignment vertical="center" wrapText="1"/>
    </xf>
    <xf numFmtId="2" fontId="3" fillId="0" borderId="17" xfId="0" applyNumberFormat="1" applyFont="1" applyBorder="1" applyAlignment="1">
      <alignment horizontal="left" vertical="top"/>
    </xf>
    <xf numFmtId="165" fontId="2" fillId="0" borderId="18" xfId="0" applyNumberFormat="1" applyFont="1" applyBorder="1" applyAlignment="1">
      <alignment vertical="top"/>
    </xf>
    <xf numFmtId="0" fontId="3" fillId="4" borderId="19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5" fillId="5" borderId="14" xfId="0" applyFont="1" applyFill="1" applyBorder="1" applyAlignment="1">
      <alignment horizontal="center" vertical="center"/>
    </xf>
    <xf numFmtId="0" fontId="15" fillId="5" borderId="15" xfId="0" applyFont="1" applyFill="1" applyBorder="1" applyAlignment="1">
      <alignment horizontal="center" vertical="center"/>
    </xf>
    <xf numFmtId="0" fontId="15" fillId="5" borderId="16" xfId="0" applyFont="1" applyFill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14" fillId="0" borderId="0" xfId="0" applyFont="1" applyAlignment="1">
      <alignment horizontal="left" vertical="center" wrapText="1"/>
    </xf>
    <xf numFmtId="4" fontId="2" fillId="0" borderId="13" xfId="0" applyNumberFormat="1" applyFont="1" applyBorder="1" applyAlignment="1">
      <alignment vertical="top"/>
    </xf>
    <xf numFmtId="44" fontId="2" fillId="0" borderId="13" xfId="5" applyFont="1" applyFill="1" applyBorder="1" applyAlignment="1">
      <alignment horizontal="center" vertical="top"/>
    </xf>
    <xf numFmtId="44" fontId="2" fillId="0" borderId="13" xfId="2" applyFont="1" applyFill="1" applyBorder="1" applyAlignment="1">
      <alignment vertical="top"/>
    </xf>
    <xf numFmtId="2" fontId="2" fillId="0" borderId="13" xfId="0" applyNumberFormat="1" applyFont="1" applyBorder="1" applyAlignment="1">
      <alignment horizontal="center" vertical="top"/>
    </xf>
    <xf numFmtId="0" fontId="2" fillId="0" borderId="13" xfId="0" applyFont="1" applyBorder="1" applyAlignment="1">
      <alignment horizontal="justify" vertical="top"/>
    </xf>
    <xf numFmtId="0" fontId="2" fillId="0" borderId="13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center" wrapText="1"/>
    </xf>
    <xf numFmtId="44" fontId="2" fillId="0" borderId="13" xfId="4" applyFont="1" applyFill="1" applyBorder="1" applyAlignment="1" applyProtection="1">
      <alignment horizontal="center" vertical="top" wrapText="1"/>
      <protection locked="0"/>
    </xf>
    <xf numFmtId="2" fontId="8" fillId="0" borderId="0" xfId="0" applyNumberFormat="1" applyFont="1" applyAlignment="1">
      <alignment horizontal="center" vertical="top"/>
    </xf>
    <xf numFmtId="0" fontId="8" fillId="0" borderId="0" xfId="0" applyFont="1" applyAlignment="1">
      <alignment horizontal="justify" vertical="top"/>
    </xf>
    <xf numFmtId="0" fontId="8" fillId="0" borderId="0" xfId="0" applyFont="1" applyAlignment="1">
      <alignment horizontal="center" vertical="top"/>
    </xf>
    <xf numFmtId="4" fontId="8" fillId="0" borderId="0" xfId="0" applyNumberFormat="1" applyFont="1" applyAlignment="1">
      <alignment vertical="top"/>
    </xf>
    <xf numFmtId="44" fontId="8" fillId="0" borderId="0" xfId="5" applyFont="1" applyFill="1" applyBorder="1" applyAlignment="1">
      <alignment horizontal="center" vertical="top"/>
    </xf>
    <xf numFmtId="44" fontId="8" fillId="0" borderId="0" xfId="5" applyFont="1" applyFill="1" applyBorder="1" applyAlignment="1">
      <alignment vertical="top"/>
    </xf>
    <xf numFmtId="44" fontId="3" fillId="0" borderId="0" xfId="5" applyFont="1" applyFill="1" applyBorder="1" applyAlignment="1">
      <alignment horizontal="right" vertical="top"/>
    </xf>
    <xf numFmtId="44" fontId="3" fillId="0" borderId="0" xfId="5" applyFont="1" applyAlignment="1">
      <alignment vertical="top"/>
    </xf>
    <xf numFmtId="0" fontId="2" fillId="7" borderId="22" xfId="0" applyFont="1" applyFill="1" applyBorder="1" applyAlignment="1">
      <alignment horizontal="center" vertical="top" wrapText="1"/>
    </xf>
    <xf numFmtId="0" fontId="2" fillId="7" borderId="23" xfId="0" applyFont="1" applyFill="1" applyBorder="1" applyAlignment="1">
      <alignment horizontal="center" vertical="top" wrapText="1"/>
    </xf>
    <xf numFmtId="0" fontId="2" fillId="7" borderId="24" xfId="0" applyFont="1" applyFill="1" applyBorder="1" applyAlignment="1">
      <alignment horizontal="center" vertical="top" wrapText="1"/>
    </xf>
    <xf numFmtId="0" fontId="2" fillId="7" borderId="25" xfId="0" applyFont="1" applyFill="1" applyBorder="1" applyAlignment="1">
      <alignment horizontal="center" vertical="top" wrapText="1"/>
    </xf>
    <xf numFmtId="0" fontId="2" fillId="7" borderId="26" xfId="0" applyFont="1" applyFill="1" applyBorder="1" applyAlignment="1">
      <alignment horizontal="center" vertical="top" wrapText="1"/>
    </xf>
    <xf numFmtId="0" fontId="2" fillId="7" borderId="27" xfId="0" applyFont="1" applyFill="1" applyBorder="1" applyAlignment="1">
      <alignment horizontal="center" vertical="top" wrapText="1"/>
    </xf>
    <xf numFmtId="0" fontId="3" fillId="6" borderId="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vertical="center" wrapText="1"/>
    </xf>
    <xf numFmtId="4" fontId="2" fillId="6" borderId="2" xfId="0" applyNumberFormat="1" applyFont="1" applyFill="1" applyBorder="1" applyAlignment="1">
      <alignment vertical="top"/>
    </xf>
    <xf numFmtId="44" fontId="2" fillId="6" borderId="2" xfId="5" applyFont="1" applyFill="1" applyBorder="1" applyAlignment="1">
      <alignment horizontal="center" vertical="top"/>
    </xf>
    <xf numFmtId="44" fontId="2" fillId="6" borderId="2" xfId="2" applyFont="1" applyFill="1" applyBorder="1" applyAlignment="1">
      <alignment vertical="top"/>
    </xf>
  </cellXfs>
  <cellStyles count="8">
    <cellStyle name="Millares" xfId="1" builtinId="3"/>
    <cellStyle name="Moneda" xfId="2" builtinId="4"/>
    <cellStyle name="Moneda 2" xfId="4" xr:uid="{00000000-0005-0000-0000-000002000000}"/>
    <cellStyle name="Moneda 4" xfId="5" xr:uid="{00000000-0005-0000-0000-000003000000}"/>
    <cellStyle name="Normal" xfId="0" builtinId="0"/>
    <cellStyle name="Normal 2" xfId="3" xr:uid="{00000000-0005-0000-0000-000005000000}"/>
    <cellStyle name="Normal 2 2" xfId="6" xr:uid="{00000000-0005-0000-0000-000006000000}"/>
    <cellStyle name="Normal 3" xfId="7" xr:uid="{00000000-0005-0000-0000-000007000000}"/>
  </cellStyles>
  <dxfs count="0"/>
  <tableStyles count="1" defaultTableStyle="TableStyleMedium9" defaultPivotStyle="PivotStyleLight16">
    <tableStyle name="Invisible" pivot="0" table="0" count="0" xr9:uid="{22E7E31B-20D1-4A37-8C7F-BE53F1855A09}"/>
  </tableStyles>
  <colors>
    <mruColors>
      <color rgb="FFCC99FF"/>
      <color rgb="FF00CC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114064</xdr:colOff>
      <xdr:row>1</xdr:row>
      <xdr:rowOff>85725</xdr:rowOff>
    </xdr:from>
    <xdr:to>
      <xdr:col>6</xdr:col>
      <xdr:colOff>1206497</xdr:colOff>
      <xdr:row>5</xdr:row>
      <xdr:rowOff>137583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95ED8A7-F534-4D03-8226-218317213C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099" t="37642" r="59114" b="14680"/>
        <a:stretch/>
      </xdr:blipFill>
      <xdr:spPr>
        <a:xfrm>
          <a:off x="8824147" y="350308"/>
          <a:ext cx="1092433" cy="10149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6">
    <pageSetUpPr fitToPage="1"/>
  </sheetPr>
  <dimension ref="A3:S56"/>
  <sheetViews>
    <sheetView showZeros="0" topLeftCell="F1" workbookViewId="0">
      <selection activeCell="H30" sqref="H30"/>
    </sheetView>
  </sheetViews>
  <sheetFormatPr baseColWidth="10" defaultRowHeight="12.75" x14ac:dyDescent="0.2"/>
  <cols>
    <col min="1" max="1" width="7.28515625" customWidth="1"/>
    <col min="2" max="2" width="3.85546875" customWidth="1"/>
    <col min="3" max="3" width="3.5703125" customWidth="1"/>
    <col min="4" max="4" width="8.140625" bestFit="1" customWidth="1"/>
    <col min="5" max="5" width="3.85546875" customWidth="1"/>
    <col min="6" max="6" width="7.85546875" customWidth="1"/>
    <col min="7" max="7" width="7.7109375" customWidth="1"/>
    <col min="8" max="8" width="32.7109375" customWidth="1"/>
    <col min="9" max="9" width="9.140625" customWidth="1"/>
    <col min="10" max="10" width="10.7109375" customWidth="1"/>
    <col min="11" max="11" width="9" customWidth="1"/>
    <col min="12" max="12" width="11.28515625" customWidth="1"/>
    <col min="13" max="13" width="10.140625" customWidth="1"/>
    <col min="15" max="15" width="10.28515625" customWidth="1"/>
    <col min="16" max="16" width="11.85546875" customWidth="1"/>
    <col min="17" max="17" width="16.7109375" bestFit="1" customWidth="1"/>
    <col min="18" max="18" width="9" bestFit="1" customWidth="1"/>
    <col min="19" max="19" width="2.5703125" bestFit="1" customWidth="1"/>
  </cols>
  <sheetData>
    <row r="3" spans="1:17" ht="26.25" x14ac:dyDescent="0.4">
      <c r="A3" s="77" t="s">
        <v>10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</row>
    <row r="4" spans="1:17" ht="16.5" x14ac:dyDescent="0.25">
      <c r="A4" s="78" t="s">
        <v>55</v>
      </c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1:17" ht="16.5" x14ac:dyDescent="0.25">
      <c r="A5" s="78" t="s">
        <v>9</v>
      </c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</row>
    <row r="6" spans="1:17" ht="21" customHeight="1" x14ac:dyDescent="0.2">
      <c r="Q6" s="4" t="s">
        <v>52</v>
      </c>
    </row>
    <row r="7" spans="1:17" x14ac:dyDescent="0.2">
      <c r="A7" s="1" t="s">
        <v>4</v>
      </c>
      <c r="B7" s="76" t="s">
        <v>27</v>
      </c>
      <c r="C7" s="76"/>
      <c r="D7" s="76"/>
      <c r="E7" s="76"/>
      <c r="F7" s="1" t="s">
        <v>57</v>
      </c>
      <c r="G7" s="1" t="s">
        <v>57</v>
      </c>
      <c r="H7" s="1" t="s">
        <v>56</v>
      </c>
      <c r="I7" s="1" t="s">
        <v>58</v>
      </c>
      <c r="J7" s="1" t="s">
        <v>59</v>
      </c>
      <c r="K7" s="76" t="s">
        <v>8</v>
      </c>
      <c r="L7" s="76"/>
      <c r="M7" s="76" t="s">
        <v>15</v>
      </c>
      <c r="N7" s="76"/>
      <c r="O7" s="76" t="s">
        <v>46</v>
      </c>
      <c r="P7" s="76"/>
      <c r="Q7" s="1" t="s">
        <v>7</v>
      </c>
    </row>
    <row r="8" spans="1:17" x14ac:dyDescent="0.2">
      <c r="A8" s="2" t="s">
        <v>11</v>
      </c>
      <c r="B8" s="2" t="s">
        <v>4</v>
      </c>
      <c r="C8" s="2" t="s">
        <v>5</v>
      </c>
      <c r="D8" s="2" t="s">
        <v>6</v>
      </c>
      <c r="E8" s="2" t="s">
        <v>25</v>
      </c>
      <c r="F8" s="2" t="s">
        <v>12</v>
      </c>
      <c r="G8" s="2" t="s">
        <v>13</v>
      </c>
      <c r="H8" s="2"/>
      <c r="I8" s="2"/>
      <c r="J8" s="2"/>
      <c r="K8" s="2" t="s">
        <v>14</v>
      </c>
      <c r="L8" s="2" t="s">
        <v>60</v>
      </c>
      <c r="M8" s="2" t="s">
        <v>14</v>
      </c>
      <c r="N8" s="2" t="s">
        <v>60</v>
      </c>
      <c r="O8" s="2" t="s">
        <v>14</v>
      </c>
      <c r="P8" s="2" t="s">
        <v>60</v>
      </c>
      <c r="Q8" s="3"/>
    </row>
    <row r="9" spans="1:17" x14ac:dyDescent="0.2">
      <c r="A9" s="5">
        <v>1</v>
      </c>
      <c r="B9" s="6">
        <v>1</v>
      </c>
      <c r="C9" s="7" t="s">
        <v>24</v>
      </c>
      <c r="D9" s="8" t="s">
        <v>1</v>
      </c>
      <c r="E9" s="8">
        <v>3</v>
      </c>
      <c r="F9" s="8">
        <v>10</v>
      </c>
      <c r="G9" s="8">
        <v>1.1000000000000001</v>
      </c>
      <c r="H9" s="9" t="s">
        <v>26</v>
      </c>
      <c r="I9" s="8" t="s">
        <v>63</v>
      </c>
      <c r="J9" s="10">
        <v>10.65</v>
      </c>
      <c r="K9" s="35">
        <v>14014</v>
      </c>
      <c r="L9" s="36">
        <f t="shared" ref="L9:L19" si="0">+K9*J9</f>
        <v>149249.1</v>
      </c>
      <c r="M9" s="35">
        <v>14014</v>
      </c>
      <c r="N9" s="36">
        <f>+M9*J9</f>
        <v>149249.1</v>
      </c>
      <c r="O9" s="35"/>
      <c r="P9" s="36"/>
      <c r="Q9" s="9"/>
    </row>
    <row r="10" spans="1:17" x14ac:dyDescent="0.2">
      <c r="A10" s="5">
        <v>2</v>
      </c>
      <c r="B10" s="6">
        <v>1</v>
      </c>
      <c r="C10" s="6" t="s">
        <v>24</v>
      </c>
      <c r="D10" s="11" t="s">
        <v>1</v>
      </c>
      <c r="E10" s="11">
        <v>3</v>
      </c>
      <c r="F10" s="11">
        <v>100</v>
      </c>
      <c r="G10" s="11">
        <v>2.7</v>
      </c>
      <c r="H10" s="12" t="s">
        <v>28</v>
      </c>
      <c r="I10" s="11" t="s">
        <v>29</v>
      </c>
      <c r="J10" s="13">
        <v>557.49</v>
      </c>
      <c r="K10" s="37">
        <v>106.69</v>
      </c>
      <c r="L10" s="37">
        <f t="shared" si="0"/>
        <v>59478.61</v>
      </c>
      <c r="M10" s="37">
        <v>106.69</v>
      </c>
      <c r="N10" s="37">
        <f t="shared" ref="N10:N19" si="1">+M10*$J10</f>
        <v>59478.61</v>
      </c>
      <c r="O10" s="37"/>
      <c r="P10" s="37"/>
      <c r="Q10" s="12"/>
    </row>
    <row r="11" spans="1:17" x14ac:dyDescent="0.2">
      <c r="A11" s="5">
        <v>3</v>
      </c>
      <c r="B11" s="6">
        <v>1</v>
      </c>
      <c r="C11" s="6" t="s">
        <v>24</v>
      </c>
      <c r="D11" s="11" t="s">
        <v>1</v>
      </c>
      <c r="E11" s="11">
        <v>3</v>
      </c>
      <c r="F11" s="11">
        <v>110</v>
      </c>
      <c r="G11" s="11">
        <v>2.8</v>
      </c>
      <c r="H11" s="12" t="s">
        <v>30</v>
      </c>
      <c r="I11" s="11" t="s">
        <v>0</v>
      </c>
      <c r="J11" s="13">
        <v>6.27</v>
      </c>
      <c r="K11" s="37">
        <v>7915.37</v>
      </c>
      <c r="L11" s="37">
        <f t="shared" si="0"/>
        <v>49629.37</v>
      </c>
      <c r="M11" s="37">
        <v>7915.37</v>
      </c>
      <c r="N11" s="37">
        <f t="shared" si="1"/>
        <v>49629.37</v>
      </c>
      <c r="O11" s="37"/>
      <c r="P11" s="37"/>
      <c r="Q11" s="12"/>
    </row>
    <row r="12" spans="1:17" ht="13.5" customHeight="1" x14ac:dyDescent="0.2">
      <c r="A12" s="5">
        <v>4</v>
      </c>
      <c r="B12" s="6">
        <v>1</v>
      </c>
      <c r="C12" s="6" t="s">
        <v>24</v>
      </c>
      <c r="D12" s="11" t="s">
        <v>1</v>
      </c>
      <c r="E12" s="11">
        <v>3</v>
      </c>
      <c r="F12" s="11">
        <v>120</v>
      </c>
      <c r="G12" s="11">
        <v>2.9</v>
      </c>
      <c r="H12" s="12" t="s">
        <v>31</v>
      </c>
      <c r="I12" s="11" t="s">
        <v>65</v>
      </c>
      <c r="J12" s="13">
        <v>1578.44</v>
      </c>
      <c r="K12" s="37">
        <v>67.66</v>
      </c>
      <c r="L12" s="37">
        <f t="shared" si="0"/>
        <v>106797.25</v>
      </c>
      <c r="M12" s="37">
        <v>67.66</v>
      </c>
      <c r="N12" s="37">
        <f t="shared" si="1"/>
        <v>106797.25</v>
      </c>
      <c r="O12" s="37"/>
      <c r="P12" s="37"/>
      <c r="Q12" s="12"/>
    </row>
    <row r="13" spans="1:17" x14ac:dyDescent="0.2">
      <c r="A13" s="5">
        <v>5</v>
      </c>
      <c r="B13" s="6">
        <v>2</v>
      </c>
      <c r="C13" s="6" t="s">
        <v>24</v>
      </c>
      <c r="D13" s="11" t="s">
        <v>2</v>
      </c>
      <c r="E13" s="11">
        <v>3</v>
      </c>
      <c r="F13" s="11">
        <v>100</v>
      </c>
      <c r="G13" s="11">
        <v>2.7</v>
      </c>
      <c r="H13" s="12" t="s">
        <v>28</v>
      </c>
      <c r="I13" s="11" t="s">
        <v>29</v>
      </c>
      <c r="J13" s="13">
        <v>557.49</v>
      </c>
      <c r="K13" s="37">
        <v>412.77</v>
      </c>
      <c r="L13" s="37">
        <f t="shared" si="0"/>
        <v>230115.15</v>
      </c>
      <c r="M13" s="37">
        <v>412.77</v>
      </c>
      <c r="N13" s="37">
        <f t="shared" si="1"/>
        <v>230115.15</v>
      </c>
      <c r="O13" s="37"/>
      <c r="P13" s="37"/>
      <c r="Q13" s="12"/>
    </row>
    <row r="14" spans="1:17" x14ac:dyDescent="0.2">
      <c r="A14" s="5">
        <v>6</v>
      </c>
      <c r="B14" s="6">
        <v>2</v>
      </c>
      <c r="C14" s="6" t="s">
        <v>24</v>
      </c>
      <c r="D14" s="11" t="s">
        <v>2</v>
      </c>
      <c r="E14" s="11">
        <v>3</v>
      </c>
      <c r="F14" s="11">
        <v>110</v>
      </c>
      <c r="G14" s="11">
        <v>2.8</v>
      </c>
      <c r="H14" s="12" t="s">
        <v>30</v>
      </c>
      <c r="I14" s="11" t="s">
        <v>0</v>
      </c>
      <c r="J14" s="13">
        <v>6.27</v>
      </c>
      <c r="K14" s="37">
        <v>28245.57</v>
      </c>
      <c r="L14" s="37">
        <f t="shared" si="0"/>
        <v>177099.72</v>
      </c>
      <c r="M14" s="37">
        <v>28245.57</v>
      </c>
      <c r="N14" s="37">
        <f t="shared" si="1"/>
        <v>177099.72</v>
      </c>
      <c r="O14" s="37"/>
      <c r="P14" s="37"/>
      <c r="Q14" s="12"/>
    </row>
    <row r="15" spans="1:17" x14ac:dyDescent="0.2">
      <c r="A15" s="5">
        <v>7</v>
      </c>
      <c r="B15" s="6">
        <v>2</v>
      </c>
      <c r="C15" s="6" t="s">
        <v>24</v>
      </c>
      <c r="D15" s="11" t="s">
        <v>2</v>
      </c>
      <c r="E15" s="11">
        <v>3</v>
      </c>
      <c r="F15" s="11">
        <v>120</v>
      </c>
      <c r="G15" s="11">
        <v>2.9</v>
      </c>
      <c r="H15" s="12" t="s">
        <v>31</v>
      </c>
      <c r="I15" s="11" t="s">
        <v>65</v>
      </c>
      <c r="J15" s="13">
        <v>1578.44</v>
      </c>
      <c r="K15" s="37">
        <v>242.63</v>
      </c>
      <c r="L15" s="37">
        <f t="shared" si="0"/>
        <v>382976.9</v>
      </c>
      <c r="M15" s="37">
        <v>242.63</v>
      </c>
      <c r="N15" s="37">
        <f t="shared" si="1"/>
        <v>382976.9</v>
      </c>
      <c r="O15" s="37"/>
      <c r="P15" s="37"/>
      <c r="Q15" s="12"/>
    </row>
    <row r="16" spans="1:17" x14ac:dyDescent="0.2">
      <c r="A16" s="5">
        <v>8</v>
      </c>
      <c r="B16" s="6">
        <v>2</v>
      </c>
      <c r="C16" s="6" t="s">
        <v>24</v>
      </c>
      <c r="D16" s="11" t="s">
        <v>2</v>
      </c>
      <c r="E16" s="11">
        <v>3</v>
      </c>
      <c r="F16" s="11">
        <v>630</v>
      </c>
      <c r="G16" s="11" t="s">
        <v>71</v>
      </c>
      <c r="H16" s="12" t="s">
        <v>32</v>
      </c>
      <c r="I16" s="11" t="s">
        <v>33</v>
      </c>
      <c r="J16" s="13">
        <v>137057.72</v>
      </c>
      <c r="K16" s="37">
        <v>3</v>
      </c>
      <c r="L16" s="37">
        <f t="shared" si="0"/>
        <v>411173.16</v>
      </c>
      <c r="M16" s="37">
        <v>3</v>
      </c>
      <c r="N16" s="37">
        <f t="shared" si="1"/>
        <v>411173.16</v>
      </c>
      <c r="O16" s="37"/>
      <c r="P16" s="37"/>
      <c r="Q16" s="12"/>
    </row>
    <row r="17" spans="1:19" x14ac:dyDescent="0.2">
      <c r="A17" s="5">
        <v>9</v>
      </c>
      <c r="B17" s="6">
        <v>3</v>
      </c>
      <c r="C17" s="6" t="s">
        <v>24</v>
      </c>
      <c r="D17" s="11" t="s">
        <v>3</v>
      </c>
      <c r="E17" s="11">
        <v>3</v>
      </c>
      <c r="F17" s="11">
        <v>100</v>
      </c>
      <c r="G17" s="11">
        <v>2.7</v>
      </c>
      <c r="H17" s="12" t="s">
        <v>28</v>
      </c>
      <c r="I17" s="11" t="s">
        <v>29</v>
      </c>
      <c r="J17" s="13">
        <v>557.49</v>
      </c>
      <c r="K17" s="37">
        <v>237.9</v>
      </c>
      <c r="L17" s="37">
        <f t="shared" si="0"/>
        <v>132626.87</v>
      </c>
      <c r="M17" s="37">
        <v>237.9</v>
      </c>
      <c r="N17" s="37">
        <f t="shared" si="1"/>
        <v>132626.87</v>
      </c>
      <c r="O17" s="37"/>
      <c r="P17" s="37"/>
      <c r="Q17" s="12"/>
    </row>
    <row r="18" spans="1:19" x14ac:dyDescent="0.2">
      <c r="A18" s="5">
        <v>10</v>
      </c>
      <c r="B18" s="6">
        <v>3</v>
      </c>
      <c r="C18" s="6" t="s">
        <v>24</v>
      </c>
      <c r="D18" s="11" t="s">
        <v>3</v>
      </c>
      <c r="E18" s="11">
        <v>3</v>
      </c>
      <c r="F18" s="11">
        <v>110</v>
      </c>
      <c r="G18" s="11">
        <v>2.8</v>
      </c>
      <c r="H18" s="12" t="s">
        <v>30</v>
      </c>
      <c r="I18" s="11" t="s">
        <v>0</v>
      </c>
      <c r="J18" s="13">
        <v>6.27</v>
      </c>
      <c r="K18" s="37">
        <v>16948.080000000002</v>
      </c>
      <c r="L18" s="37">
        <f t="shared" si="0"/>
        <v>106264.46</v>
      </c>
      <c r="M18" s="37">
        <v>16948.080000000002</v>
      </c>
      <c r="N18" s="37">
        <f t="shared" si="1"/>
        <v>106264.46</v>
      </c>
      <c r="O18" s="37"/>
      <c r="P18" s="37"/>
      <c r="Q18" s="12"/>
    </row>
    <row r="19" spans="1:19" x14ac:dyDescent="0.2">
      <c r="A19" s="5">
        <v>11</v>
      </c>
      <c r="B19" s="6">
        <v>3</v>
      </c>
      <c r="C19" s="6" t="s">
        <v>24</v>
      </c>
      <c r="D19" s="11" t="s">
        <v>3</v>
      </c>
      <c r="E19" s="11">
        <v>3</v>
      </c>
      <c r="F19" s="11">
        <v>120</v>
      </c>
      <c r="G19" s="11">
        <v>2.9</v>
      </c>
      <c r="H19" s="12" t="s">
        <v>31</v>
      </c>
      <c r="I19" s="11" t="s">
        <v>65</v>
      </c>
      <c r="J19" s="13">
        <v>1578.44</v>
      </c>
      <c r="K19" s="37">
        <v>144.44</v>
      </c>
      <c r="L19" s="37">
        <f t="shared" si="0"/>
        <v>227989.87</v>
      </c>
      <c r="M19" s="37">
        <v>144.44</v>
      </c>
      <c r="N19" s="37">
        <f t="shared" si="1"/>
        <v>227989.87</v>
      </c>
      <c r="O19" s="37"/>
      <c r="P19" s="37"/>
      <c r="Q19" s="12"/>
      <c r="R19" s="45">
        <f>SUM(N9:N19)</f>
        <v>2033400.46</v>
      </c>
      <c r="S19" t="s">
        <v>53</v>
      </c>
    </row>
    <row r="20" spans="1:19" x14ac:dyDescent="0.2">
      <c r="A20" s="5"/>
      <c r="B20" s="6"/>
      <c r="C20" s="6"/>
      <c r="D20" s="11"/>
      <c r="E20" s="11"/>
      <c r="F20" s="11"/>
      <c r="G20" s="30"/>
      <c r="H20" s="31"/>
      <c r="I20" s="30"/>
      <c r="J20" s="32"/>
      <c r="K20" s="38" t="s">
        <v>34</v>
      </c>
      <c r="L20" s="39">
        <f>SUM(L9:L19)</f>
        <v>2033400.46</v>
      </c>
      <c r="M20" s="37"/>
      <c r="N20" s="39">
        <f>SUM(N9:N19)</f>
        <v>2033400.46</v>
      </c>
      <c r="O20" s="37"/>
      <c r="P20" s="39"/>
      <c r="Q20" s="12"/>
    </row>
    <row r="21" spans="1:19" x14ac:dyDescent="0.2">
      <c r="A21" s="5"/>
      <c r="B21" s="6"/>
      <c r="C21" s="6"/>
      <c r="D21" s="11"/>
      <c r="E21" s="11"/>
      <c r="F21" s="11"/>
      <c r="G21" s="30"/>
      <c r="H21" s="31"/>
      <c r="I21" s="30"/>
      <c r="J21" s="32"/>
      <c r="K21" s="38"/>
      <c r="L21" s="39"/>
      <c r="M21" s="37"/>
      <c r="N21" s="39"/>
      <c r="O21" s="37"/>
      <c r="P21" s="39"/>
      <c r="Q21" s="12"/>
    </row>
    <row r="22" spans="1:19" x14ac:dyDescent="0.2">
      <c r="A22" s="5">
        <v>12</v>
      </c>
      <c r="B22" s="6">
        <v>4</v>
      </c>
      <c r="C22" s="6" t="s">
        <v>24</v>
      </c>
      <c r="D22" s="11" t="s">
        <v>35</v>
      </c>
      <c r="E22" s="11">
        <v>4</v>
      </c>
      <c r="F22" s="11">
        <v>10</v>
      </c>
      <c r="G22" s="11">
        <v>1.1000000000000001</v>
      </c>
      <c r="H22" s="12" t="s">
        <v>26</v>
      </c>
      <c r="I22" s="11" t="s">
        <v>63</v>
      </c>
      <c r="J22" s="13">
        <v>10.65</v>
      </c>
      <c r="K22" s="37">
        <v>971.67</v>
      </c>
      <c r="L22" s="37">
        <f>+K22*J22</f>
        <v>10348.290000000001</v>
      </c>
      <c r="M22" s="37">
        <v>971.67</v>
      </c>
      <c r="N22" s="37">
        <f>+M22*J22</f>
        <v>10348.290000000001</v>
      </c>
      <c r="O22" s="37"/>
      <c r="P22" s="37"/>
      <c r="Q22" s="12"/>
    </row>
    <row r="23" spans="1:19" x14ac:dyDescent="0.2">
      <c r="A23" s="5">
        <v>13</v>
      </c>
      <c r="B23" s="6">
        <v>4</v>
      </c>
      <c r="C23" s="6" t="s">
        <v>24</v>
      </c>
      <c r="D23" s="11" t="s">
        <v>35</v>
      </c>
      <c r="E23" s="11">
        <v>4</v>
      </c>
      <c r="F23" s="11">
        <v>20</v>
      </c>
      <c r="G23" s="11">
        <v>1.2</v>
      </c>
      <c r="H23" s="12" t="s">
        <v>36</v>
      </c>
      <c r="I23" s="11" t="s">
        <v>64</v>
      </c>
      <c r="J23" s="13">
        <v>5.86</v>
      </c>
      <c r="K23" s="37">
        <v>144.08000000000001</v>
      </c>
      <c r="L23" s="37">
        <f t="shared" ref="L23:L33" si="2">+K23*J23</f>
        <v>844.31</v>
      </c>
      <c r="M23" s="37">
        <v>144.08000000000001</v>
      </c>
      <c r="N23" s="37">
        <f t="shared" ref="N23:N42" si="3">+M23*J23</f>
        <v>844.31</v>
      </c>
      <c r="O23" s="37"/>
      <c r="P23" s="37"/>
      <c r="Q23" s="12"/>
    </row>
    <row r="24" spans="1:19" x14ac:dyDescent="0.2">
      <c r="A24" s="5">
        <v>13</v>
      </c>
      <c r="B24" s="6">
        <v>4</v>
      </c>
      <c r="C24" s="6" t="s">
        <v>24</v>
      </c>
      <c r="D24" s="11" t="s">
        <v>35</v>
      </c>
      <c r="E24" s="11">
        <v>4</v>
      </c>
      <c r="F24" s="11">
        <v>30</v>
      </c>
      <c r="G24" s="11">
        <v>1.3</v>
      </c>
      <c r="H24" s="12" t="s">
        <v>37</v>
      </c>
      <c r="I24" s="11" t="s">
        <v>63</v>
      </c>
      <c r="J24" s="13">
        <v>1.79</v>
      </c>
      <c r="K24" s="37">
        <v>131.47999999999999</v>
      </c>
      <c r="L24" s="37">
        <f t="shared" si="2"/>
        <v>235.35</v>
      </c>
      <c r="M24" s="37">
        <v>131.47999999999999</v>
      </c>
      <c r="N24" s="37">
        <f t="shared" si="3"/>
        <v>235.35</v>
      </c>
      <c r="O24" s="37"/>
      <c r="P24" s="37"/>
      <c r="Q24" s="12"/>
    </row>
    <row r="25" spans="1:19" x14ac:dyDescent="0.2">
      <c r="A25" s="5">
        <v>14</v>
      </c>
      <c r="B25" s="6">
        <v>4</v>
      </c>
      <c r="C25" s="6" t="s">
        <v>24</v>
      </c>
      <c r="D25" s="11" t="s">
        <v>35</v>
      </c>
      <c r="E25" s="11">
        <v>4</v>
      </c>
      <c r="F25" s="11">
        <v>100</v>
      </c>
      <c r="G25" s="11">
        <v>2.7</v>
      </c>
      <c r="H25" s="12" t="s">
        <v>28</v>
      </c>
      <c r="I25" s="11" t="s">
        <v>64</v>
      </c>
      <c r="J25" s="13">
        <v>557.49</v>
      </c>
      <c r="K25" s="37">
        <v>572.75</v>
      </c>
      <c r="L25" s="37">
        <f t="shared" si="2"/>
        <v>319302.40000000002</v>
      </c>
      <c r="M25" s="37">
        <v>572.75</v>
      </c>
      <c r="N25" s="37">
        <f t="shared" si="3"/>
        <v>319302.40000000002</v>
      </c>
      <c r="O25" s="37"/>
      <c r="P25" s="37"/>
      <c r="Q25" s="12"/>
    </row>
    <row r="26" spans="1:19" x14ac:dyDescent="0.2">
      <c r="A26" s="5">
        <v>15</v>
      </c>
      <c r="B26" s="6">
        <v>4</v>
      </c>
      <c r="C26" s="6" t="s">
        <v>24</v>
      </c>
      <c r="D26" s="11" t="s">
        <v>35</v>
      </c>
      <c r="E26" s="11">
        <v>4</v>
      </c>
      <c r="F26" s="11">
        <v>110</v>
      </c>
      <c r="G26" s="11">
        <v>2.8</v>
      </c>
      <c r="H26" s="12" t="s">
        <v>30</v>
      </c>
      <c r="I26" s="11" t="s">
        <v>0</v>
      </c>
      <c r="J26" s="13">
        <v>6.27</v>
      </c>
      <c r="K26" s="37">
        <v>62046.6</v>
      </c>
      <c r="L26" s="37">
        <f t="shared" si="2"/>
        <v>389032.18</v>
      </c>
      <c r="M26" s="37">
        <v>62046.6</v>
      </c>
      <c r="N26" s="37">
        <f t="shared" si="3"/>
        <v>389032.18</v>
      </c>
      <c r="O26" s="37"/>
      <c r="P26" s="37"/>
      <c r="Q26" s="12"/>
    </row>
    <row r="27" spans="1:19" x14ac:dyDescent="0.2">
      <c r="A27" s="5">
        <v>16</v>
      </c>
      <c r="B27" s="6">
        <v>4</v>
      </c>
      <c r="C27" s="6" t="s">
        <v>24</v>
      </c>
      <c r="D27" s="11" t="s">
        <v>35</v>
      </c>
      <c r="E27" s="11">
        <v>4</v>
      </c>
      <c r="F27" s="11">
        <v>120</v>
      </c>
      <c r="G27" s="11">
        <v>2.9</v>
      </c>
      <c r="H27" s="12" t="s">
        <v>31</v>
      </c>
      <c r="I27" s="11" t="s">
        <v>65</v>
      </c>
      <c r="J27" s="13">
        <v>1578.44</v>
      </c>
      <c r="K27" s="37">
        <v>354.14</v>
      </c>
      <c r="L27" s="37">
        <f t="shared" si="2"/>
        <v>558988.74</v>
      </c>
      <c r="M27" s="37">
        <v>354.14</v>
      </c>
      <c r="N27" s="37">
        <f t="shared" si="3"/>
        <v>558988.74</v>
      </c>
      <c r="O27" s="37"/>
      <c r="P27" s="37"/>
      <c r="Q27" s="12"/>
    </row>
    <row r="28" spans="1:19" x14ac:dyDescent="0.2">
      <c r="A28" s="5">
        <v>17</v>
      </c>
      <c r="B28" s="6">
        <v>4</v>
      </c>
      <c r="C28" s="6" t="s">
        <v>24</v>
      </c>
      <c r="D28" s="11" t="s">
        <v>35</v>
      </c>
      <c r="E28" s="11">
        <v>4</v>
      </c>
      <c r="F28" s="11">
        <v>480</v>
      </c>
      <c r="G28" s="11">
        <v>9.1</v>
      </c>
      <c r="H28" s="12" t="s">
        <v>38</v>
      </c>
      <c r="I28" s="11" t="s">
        <v>63</v>
      </c>
      <c r="J28" s="13">
        <v>60.29</v>
      </c>
      <c r="K28" s="37">
        <v>570</v>
      </c>
      <c r="L28" s="37">
        <f t="shared" si="2"/>
        <v>34365.300000000003</v>
      </c>
      <c r="M28" s="37">
        <v>570</v>
      </c>
      <c r="N28" s="37">
        <f t="shared" si="3"/>
        <v>34365.300000000003</v>
      </c>
      <c r="O28" s="37"/>
      <c r="P28" s="37"/>
      <c r="Q28" s="12"/>
    </row>
    <row r="29" spans="1:19" x14ac:dyDescent="0.2">
      <c r="A29" s="5">
        <v>17</v>
      </c>
      <c r="B29" s="6">
        <v>4</v>
      </c>
      <c r="C29" s="6" t="s">
        <v>24</v>
      </c>
      <c r="D29" s="11" t="s">
        <v>35</v>
      </c>
      <c r="E29" s="11">
        <v>4</v>
      </c>
      <c r="F29" s="11">
        <v>500</v>
      </c>
      <c r="G29" s="11" t="s">
        <v>66</v>
      </c>
      <c r="H29" s="12" t="s">
        <v>39</v>
      </c>
      <c r="I29" s="11" t="s">
        <v>63</v>
      </c>
      <c r="J29" s="13">
        <v>16.14</v>
      </c>
      <c r="K29" s="37">
        <v>971.67</v>
      </c>
      <c r="L29" s="37">
        <f t="shared" si="2"/>
        <v>15682.75</v>
      </c>
      <c r="M29" s="37">
        <v>971.67</v>
      </c>
      <c r="N29" s="37">
        <f t="shared" si="3"/>
        <v>15682.75</v>
      </c>
      <c r="O29" s="37"/>
      <c r="P29" s="37"/>
      <c r="Q29" s="12"/>
    </row>
    <row r="30" spans="1:19" x14ac:dyDescent="0.2">
      <c r="A30" s="46" t="s">
        <v>48</v>
      </c>
      <c r="B30" s="47">
        <v>4</v>
      </c>
      <c r="C30" s="47" t="s">
        <v>24</v>
      </c>
      <c r="D30" s="48" t="s">
        <v>35</v>
      </c>
      <c r="E30" s="48">
        <v>4</v>
      </c>
      <c r="F30" s="48">
        <v>510</v>
      </c>
      <c r="G30" s="48" t="s">
        <v>67</v>
      </c>
      <c r="H30" s="49" t="s">
        <v>40</v>
      </c>
      <c r="I30" s="48" t="s">
        <v>63</v>
      </c>
      <c r="J30" s="50">
        <v>28.71</v>
      </c>
      <c r="K30" s="51">
        <v>971.67</v>
      </c>
      <c r="L30" s="51">
        <f t="shared" si="2"/>
        <v>27896.65</v>
      </c>
      <c r="M30" s="51"/>
      <c r="N30" s="51"/>
      <c r="O30" s="51">
        <v>971.67</v>
      </c>
      <c r="P30" s="51">
        <f>+O30*J30</f>
        <v>27896.65</v>
      </c>
      <c r="Q30" s="49"/>
    </row>
    <row r="31" spans="1:19" x14ac:dyDescent="0.2">
      <c r="A31" s="46" t="s">
        <v>48</v>
      </c>
      <c r="B31" s="47">
        <v>4</v>
      </c>
      <c r="C31" s="47" t="s">
        <v>24</v>
      </c>
      <c r="D31" s="48" t="s">
        <v>35</v>
      </c>
      <c r="E31" s="48">
        <v>4</v>
      </c>
      <c r="F31" s="48">
        <v>540</v>
      </c>
      <c r="G31" s="48" t="s">
        <v>68</v>
      </c>
      <c r="H31" s="49" t="s">
        <v>41</v>
      </c>
      <c r="I31" s="48" t="s">
        <v>63</v>
      </c>
      <c r="J31" s="50">
        <v>3.94</v>
      </c>
      <c r="K31" s="51">
        <v>971.67</v>
      </c>
      <c r="L31" s="51">
        <f t="shared" si="2"/>
        <v>3828.38</v>
      </c>
      <c r="M31" s="51"/>
      <c r="N31" s="51"/>
      <c r="O31" s="51">
        <v>971.67</v>
      </c>
      <c r="P31" s="51">
        <f>+O31*J31</f>
        <v>3828.38</v>
      </c>
      <c r="Q31" s="49"/>
    </row>
    <row r="32" spans="1:19" x14ac:dyDescent="0.2">
      <c r="A32" s="46" t="s">
        <v>48</v>
      </c>
      <c r="B32" s="47">
        <v>4</v>
      </c>
      <c r="C32" s="47" t="s">
        <v>24</v>
      </c>
      <c r="D32" s="48" t="s">
        <v>35</v>
      </c>
      <c r="E32" s="48">
        <v>4</v>
      </c>
      <c r="F32" s="48">
        <v>550</v>
      </c>
      <c r="G32" s="48" t="s">
        <v>69</v>
      </c>
      <c r="H32" s="49" t="s">
        <v>42</v>
      </c>
      <c r="I32" s="48" t="s">
        <v>63</v>
      </c>
      <c r="J32" s="50">
        <v>43.57</v>
      </c>
      <c r="K32" s="51">
        <v>131.47999999999999</v>
      </c>
      <c r="L32" s="51">
        <f t="shared" si="2"/>
        <v>5728.58</v>
      </c>
      <c r="M32" s="51"/>
      <c r="N32" s="51"/>
      <c r="O32" s="51">
        <v>131.47999999999999</v>
      </c>
      <c r="P32" s="51">
        <f>+O32*J32</f>
        <v>5728.58</v>
      </c>
      <c r="Q32" s="49"/>
    </row>
    <row r="33" spans="1:19" x14ac:dyDescent="0.2">
      <c r="A33" s="5">
        <v>17</v>
      </c>
      <c r="B33" s="6">
        <v>4</v>
      </c>
      <c r="C33" s="6" t="s">
        <v>24</v>
      </c>
      <c r="D33" s="11" t="s">
        <v>35</v>
      </c>
      <c r="E33" s="11">
        <v>4</v>
      </c>
      <c r="F33" s="11">
        <v>580</v>
      </c>
      <c r="G33" s="11" t="s">
        <v>70</v>
      </c>
      <c r="H33" s="12" t="s">
        <v>43</v>
      </c>
      <c r="I33" s="11" t="s">
        <v>64</v>
      </c>
      <c r="J33" s="13">
        <v>11.83</v>
      </c>
      <c r="K33" s="37">
        <v>47.36</v>
      </c>
      <c r="L33" s="37">
        <f t="shared" si="2"/>
        <v>560.27</v>
      </c>
      <c r="M33" s="37">
        <v>47.36</v>
      </c>
      <c r="N33" s="37">
        <f t="shared" si="3"/>
        <v>560.27</v>
      </c>
      <c r="O33" s="37"/>
      <c r="P33" s="37"/>
      <c r="Q33" s="12"/>
    </row>
    <row r="34" spans="1:19" x14ac:dyDescent="0.2">
      <c r="A34" s="5">
        <v>18</v>
      </c>
      <c r="B34" s="6">
        <v>1</v>
      </c>
      <c r="C34" s="6" t="s">
        <v>44</v>
      </c>
      <c r="D34" s="11" t="s">
        <v>35</v>
      </c>
      <c r="E34" s="11">
        <v>4</v>
      </c>
      <c r="F34" s="11">
        <v>110</v>
      </c>
      <c r="G34" s="11">
        <v>2.8</v>
      </c>
      <c r="H34" s="12" t="s">
        <v>30</v>
      </c>
      <c r="I34" s="11" t="s">
        <v>0</v>
      </c>
      <c r="J34" s="13">
        <v>6.27</v>
      </c>
      <c r="K34" s="37">
        <v>4315.25</v>
      </c>
      <c r="L34" s="37">
        <f>+K34*J34</f>
        <v>27056.62</v>
      </c>
      <c r="M34" s="37">
        <v>3150.04</v>
      </c>
      <c r="N34" s="37">
        <f t="shared" si="3"/>
        <v>19750.75</v>
      </c>
      <c r="O34" s="37"/>
      <c r="P34" s="37"/>
      <c r="Q34" s="31"/>
    </row>
    <row r="35" spans="1:19" x14ac:dyDescent="0.2">
      <c r="A35" s="33">
        <v>19</v>
      </c>
      <c r="B35" s="34">
        <v>5</v>
      </c>
      <c r="C35" s="6" t="s">
        <v>24</v>
      </c>
      <c r="D35" s="11" t="s">
        <v>47</v>
      </c>
      <c r="E35" s="30">
        <v>4</v>
      </c>
      <c r="F35" s="11">
        <v>20</v>
      </c>
      <c r="G35" s="11">
        <v>1.2</v>
      </c>
      <c r="H35" s="12" t="s">
        <v>36</v>
      </c>
      <c r="I35" s="11" t="s">
        <v>64</v>
      </c>
      <c r="J35" s="13">
        <v>5.86</v>
      </c>
      <c r="K35" s="37">
        <v>212.8</v>
      </c>
      <c r="L35" s="37">
        <f t="shared" ref="L35:L42" si="4">+K35*J35</f>
        <v>1247.01</v>
      </c>
      <c r="M35" s="37">
        <v>212.8</v>
      </c>
      <c r="N35" s="37">
        <f t="shared" si="3"/>
        <v>1247.01</v>
      </c>
      <c r="O35" s="37"/>
      <c r="P35" s="37"/>
      <c r="Q35" s="31"/>
    </row>
    <row r="36" spans="1:19" x14ac:dyDescent="0.2">
      <c r="A36" s="33">
        <v>19</v>
      </c>
      <c r="B36" s="34">
        <v>5</v>
      </c>
      <c r="C36" s="6" t="s">
        <v>24</v>
      </c>
      <c r="D36" s="11" t="s">
        <v>47</v>
      </c>
      <c r="E36" s="30">
        <v>4</v>
      </c>
      <c r="F36" s="11">
        <v>30</v>
      </c>
      <c r="G36" s="11">
        <v>1.3</v>
      </c>
      <c r="H36" s="12" t="s">
        <v>37</v>
      </c>
      <c r="I36" s="11" t="s">
        <v>63</v>
      </c>
      <c r="J36" s="13">
        <v>1.79</v>
      </c>
      <c r="K36" s="37">
        <v>346.56</v>
      </c>
      <c r="L36" s="37">
        <f t="shared" si="4"/>
        <v>620.34</v>
      </c>
      <c r="M36" s="37">
        <v>346.56</v>
      </c>
      <c r="N36" s="37">
        <f t="shared" si="3"/>
        <v>620.34</v>
      </c>
      <c r="O36" s="37"/>
      <c r="P36" s="37"/>
      <c r="Q36" s="31"/>
    </row>
    <row r="37" spans="1:19" x14ac:dyDescent="0.2">
      <c r="A37" s="33">
        <v>19</v>
      </c>
      <c r="B37" s="34">
        <v>5</v>
      </c>
      <c r="C37" s="6" t="s">
        <v>24</v>
      </c>
      <c r="D37" s="11" t="s">
        <v>47</v>
      </c>
      <c r="E37" s="30">
        <v>4</v>
      </c>
      <c r="F37" s="30">
        <v>40</v>
      </c>
      <c r="G37" s="30">
        <v>2.1</v>
      </c>
      <c r="H37" s="31" t="s">
        <v>49</v>
      </c>
      <c r="I37" s="30" t="s">
        <v>65</v>
      </c>
      <c r="J37" s="32">
        <v>28.15</v>
      </c>
      <c r="K37" s="37">
        <v>687.62</v>
      </c>
      <c r="L37" s="37">
        <f t="shared" si="4"/>
        <v>19356.5</v>
      </c>
      <c r="M37" s="37">
        <v>687.62</v>
      </c>
      <c r="N37" s="37">
        <f t="shared" si="3"/>
        <v>19356.5</v>
      </c>
      <c r="O37" s="37"/>
      <c r="P37" s="37"/>
      <c r="Q37" s="31"/>
    </row>
    <row r="38" spans="1:19" x14ac:dyDescent="0.2">
      <c r="A38" s="33">
        <v>19</v>
      </c>
      <c r="B38" s="34">
        <v>5</v>
      </c>
      <c r="C38" s="6" t="s">
        <v>24</v>
      </c>
      <c r="D38" s="11" t="s">
        <v>47</v>
      </c>
      <c r="E38" s="30">
        <v>4</v>
      </c>
      <c r="F38" s="30">
        <v>50</v>
      </c>
      <c r="G38" s="30">
        <v>2.2000000000000002</v>
      </c>
      <c r="H38" s="31" t="s">
        <v>50</v>
      </c>
      <c r="I38" s="30" t="s">
        <v>63</v>
      </c>
      <c r="J38" s="32">
        <v>55.55</v>
      </c>
      <c r="K38" s="37">
        <v>252</v>
      </c>
      <c r="L38" s="37">
        <f t="shared" si="4"/>
        <v>13998.6</v>
      </c>
      <c r="M38" s="37">
        <v>252</v>
      </c>
      <c r="N38" s="37">
        <f t="shared" si="3"/>
        <v>13998.6</v>
      </c>
      <c r="O38" s="37"/>
      <c r="P38" s="37"/>
      <c r="Q38" s="31"/>
    </row>
    <row r="39" spans="1:19" x14ac:dyDescent="0.2">
      <c r="A39" s="33">
        <v>20</v>
      </c>
      <c r="B39" s="34">
        <v>5</v>
      </c>
      <c r="C39" s="6" t="s">
        <v>24</v>
      </c>
      <c r="D39" s="11" t="s">
        <v>47</v>
      </c>
      <c r="E39" s="30">
        <v>4</v>
      </c>
      <c r="F39" s="30">
        <v>80</v>
      </c>
      <c r="G39" s="30">
        <v>2.5</v>
      </c>
      <c r="H39" s="31" t="s">
        <v>51</v>
      </c>
      <c r="I39" s="30" t="s">
        <v>0</v>
      </c>
      <c r="J39" s="32">
        <v>6.15</v>
      </c>
      <c r="K39" s="37">
        <v>25851.38</v>
      </c>
      <c r="L39" s="37">
        <f t="shared" si="4"/>
        <v>158985.99</v>
      </c>
      <c r="M39" s="37">
        <v>25851.38</v>
      </c>
      <c r="N39" s="37">
        <f t="shared" si="3"/>
        <v>158985.99</v>
      </c>
      <c r="O39" s="37"/>
      <c r="P39" s="37"/>
      <c r="Q39" s="31"/>
    </row>
    <row r="40" spans="1:19" x14ac:dyDescent="0.2">
      <c r="A40" s="33">
        <v>21</v>
      </c>
      <c r="B40" s="34">
        <v>5</v>
      </c>
      <c r="C40" s="6" t="s">
        <v>24</v>
      </c>
      <c r="D40" s="11" t="s">
        <v>47</v>
      </c>
      <c r="E40" s="30">
        <v>4</v>
      </c>
      <c r="F40" s="30">
        <v>100</v>
      </c>
      <c r="G40" s="11">
        <v>2.7</v>
      </c>
      <c r="H40" s="12" t="s">
        <v>28</v>
      </c>
      <c r="I40" s="11" t="s">
        <v>64</v>
      </c>
      <c r="J40" s="13">
        <v>557.49</v>
      </c>
      <c r="K40" s="37">
        <v>273.92</v>
      </c>
      <c r="L40" s="37">
        <f t="shared" si="4"/>
        <v>152707.66</v>
      </c>
      <c r="M40" s="37">
        <v>273.92</v>
      </c>
      <c r="N40" s="37">
        <f t="shared" si="3"/>
        <v>152707.66</v>
      </c>
      <c r="O40" s="37"/>
      <c r="P40" s="37"/>
      <c r="Q40" s="31"/>
    </row>
    <row r="41" spans="1:19" x14ac:dyDescent="0.2">
      <c r="A41" s="33">
        <v>22</v>
      </c>
      <c r="B41" s="34">
        <v>5</v>
      </c>
      <c r="C41" s="6" t="s">
        <v>24</v>
      </c>
      <c r="D41" s="11" t="s">
        <v>47</v>
      </c>
      <c r="E41" s="30">
        <v>4</v>
      </c>
      <c r="F41" s="11">
        <v>120</v>
      </c>
      <c r="G41" s="11">
        <v>2.9</v>
      </c>
      <c r="H41" s="12" t="s">
        <v>31</v>
      </c>
      <c r="I41" s="11" t="s">
        <v>65</v>
      </c>
      <c r="J41" s="13">
        <v>1578.44</v>
      </c>
      <c r="K41" s="37">
        <v>182.49</v>
      </c>
      <c r="L41" s="37">
        <f t="shared" si="4"/>
        <v>288049.52</v>
      </c>
      <c r="M41" s="37">
        <v>182.49</v>
      </c>
      <c r="N41" s="37">
        <f t="shared" si="3"/>
        <v>288049.52</v>
      </c>
      <c r="O41" s="40"/>
      <c r="P41" s="37"/>
      <c r="Q41" s="31"/>
    </row>
    <row r="42" spans="1:19" x14ac:dyDescent="0.2">
      <c r="A42" s="33">
        <v>23</v>
      </c>
      <c r="B42" s="34">
        <v>2</v>
      </c>
      <c r="C42" s="6" t="s">
        <v>44</v>
      </c>
      <c r="D42" s="11" t="s">
        <v>47</v>
      </c>
      <c r="E42" s="30">
        <v>4</v>
      </c>
      <c r="F42" s="11">
        <v>110</v>
      </c>
      <c r="G42" s="11">
        <v>2.8</v>
      </c>
      <c r="H42" s="12" t="s">
        <v>30</v>
      </c>
      <c r="I42" s="11" t="s">
        <v>0</v>
      </c>
      <c r="J42" s="13">
        <v>6.27</v>
      </c>
      <c r="K42" s="37">
        <v>24037.49</v>
      </c>
      <c r="L42" s="37">
        <f t="shared" si="4"/>
        <v>150715.06</v>
      </c>
      <c r="M42" s="37">
        <v>24122.37</v>
      </c>
      <c r="N42" s="37">
        <f t="shared" si="3"/>
        <v>151247.26</v>
      </c>
      <c r="O42" s="40"/>
      <c r="P42" s="37"/>
      <c r="Q42" s="31"/>
      <c r="R42" s="45">
        <f>SUM(N22:N42)</f>
        <v>2135323.2200000002</v>
      </c>
      <c r="S42" t="s">
        <v>54</v>
      </c>
    </row>
    <row r="43" spans="1:19" x14ac:dyDescent="0.2">
      <c r="A43" s="33"/>
      <c r="B43" s="34"/>
      <c r="C43" s="34"/>
      <c r="D43" s="30"/>
      <c r="E43" s="30"/>
      <c r="F43" s="30"/>
      <c r="G43" s="30"/>
      <c r="H43" s="31"/>
      <c r="I43" s="30"/>
      <c r="J43" s="32"/>
      <c r="K43" s="38" t="s">
        <v>45</v>
      </c>
      <c r="L43" s="39">
        <f>SUM(L22:L42)</f>
        <v>2179550.5</v>
      </c>
      <c r="M43" s="40"/>
      <c r="N43" s="39">
        <f>SUM(N22:N42)</f>
        <v>2135323.2200000002</v>
      </c>
      <c r="O43" s="40"/>
      <c r="P43" s="39">
        <f>SUM(P22:P42)</f>
        <v>37453.61</v>
      </c>
      <c r="Q43" s="31"/>
    </row>
    <row r="44" spans="1:19" x14ac:dyDescent="0.2">
      <c r="A44" s="14"/>
      <c r="B44" s="15"/>
      <c r="C44" s="15"/>
      <c r="D44" s="16"/>
      <c r="E44" s="16"/>
      <c r="F44" s="16"/>
      <c r="G44" s="16"/>
      <c r="H44" s="17"/>
      <c r="I44" s="16"/>
      <c r="J44" s="18"/>
      <c r="K44" s="41"/>
      <c r="L44" s="42"/>
      <c r="M44" s="41"/>
      <c r="N44" s="42"/>
      <c r="O44" s="42"/>
      <c r="P44" s="42"/>
      <c r="Q44" s="17"/>
    </row>
    <row r="45" spans="1:19" x14ac:dyDescent="0.2">
      <c r="A45" s="19"/>
      <c r="B45" s="20"/>
      <c r="C45" s="20"/>
      <c r="D45" s="20"/>
      <c r="E45" s="20"/>
      <c r="F45" s="20"/>
      <c r="G45" s="20"/>
      <c r="H45" s="21"/>
      <c r="I45" s="22" t="s">
        <v>16</v>
      </c>
      <c r="J45" s="23"/>
      <c r="K45" s="43"/>
      <c r="L45" s="44">
        <f>+L20</f>
        <v>2033400.46</v>
      </c>
      <c r="M45" s="43"/>
      <c r="N45" s="44">
        <f>+N20</f>
        <v>2033400.46</v>
      </c>
      <c r="O45" s="44"/>
      <c r="P45" s="44">
        <f>+P20</f>
        <v>0</v>
      </c>
      <c r="Q45" s="24"/>
    </row>
    <row r="46" spans="1:19" x14ac:dyDescent="0.2">
      <c r="A46" s="25"/>
      <c r="B46" s="20"/>
      <c r="C46" s="20"/>
      <c r="D46" s="20"/>
      <c r="E46" s="20"/>
      <c r="F46" s="20"/>
      <c r="G46" s="20"/>
      <c r="H46" s="21"/>
      <c r="I46" s="22" t="s">
        <v>17</v>
      </c>
      <c r="J46" s="22"/>
      <c r="K46" s="44"/>
      <c r="L46" s="44">
        <f>+L43</f>
        <v>2179550.5</v>
      </c>
      <c r="M46" s="44"/>
      <c r="N46" s="44">
        <f>+N43</f>
        <v>2135323.2200000002</v>
      </c>
      <c r="O46" s="44"/>
      <c r="P46" s="44">
        <f>+P43</f>
        <v>37453.61</v>
      </c>
      <c r="Q46" s="24"/>
    </row>
    <row r="47" spans="1:19" x14ac:dyDescent="0.2">
      <c r="A47" s="25"/>
      <c r="B47" s="20"/>
      <c r="C47" s="20"/>
      <c r="D47" s="20"/>
      <c r="E47" s="20"/>
      <c r="F47" s="20"/>
      <c r="G47" s="20"/>
      <c r="H47" s="21"/>
      <c r="I47" s="23" t="s">
        <v>18</v>
      </c>
      <c r="J47" s="23"/>
      <c r="K47" s="43"/>
      <c r="L47" s="43"/>
      <c r="M47" s="43"/>
      <c r="N47" s="43"/>
      <c r="O47" s="43"/>
      <c r="P47" s="43"/>
      <c r="Q47" s="24"/>
    </row>
    <row r="48" spans="1:19" x14ac:dyDescent="0.2">
      <c r="A48" s="25"/>
      <c r="B48" s="20"/>
      <c r="C48" s="20"/>
      <c r="D48" s="20"/>
      <c r="E48" s="20"/>
      <c r="F48" s="20"/>
      <c r="G48" s="20"/>
      <c r="H48" s="21"/>
      <c r="I48" s="23" t="s">
        <v>19</v>
      </c>
      <c r="J48" s="23"/>
      <c r="K48" s="43"/>
      <c r="L48" s="43"/>
      <c r="M48" s="43"/>
      <c r="N48" s="43"/>
      <c r="O48" s="43"/>
      <c r="P48" s="43"/>
      <c r="Q48" s="24"/>
    </row>
    <row r="49" spans="1:17" x14ac:dyDescent="0.2">
      <c r="A49" s="25"/>
      <c r="B49" s="20"/>
      <c r="C49" s="20"/>
      <c r="D49" s="20"/>
      <c r="E49" s="20"/>
      <c r="F49" s="20"/>
      <c r="G49" s="20"/>
      <c r="H49" s="21"/>
      <c r="I49" s="23" t="s">
        <v>20</v>
      </c>
      <c r="J49" s="23"/>
      <c r="K49" s="43"/>
      <c r="L49" s="43"/>
      <c r="M49" s="43"/>
      <c r="N49" s="43"/>
      <c r="O49" s="43"/>
      <c r="P49" s="43"/>
      <c r="Q49" s="24"/>
    </row>
    <row r="50" spans="1:17" x14ac:dyDescent="0.2">
      <c r="A50" s="25"/>
      <c r="B50" s="20"/>
      <c r="C50" s="20"/>
      <c r="D50" s="20"/>
      <c r="E50" s="20"/>
      <c r="F50" s="20"/>
      <c r="G50" s="20"/>
      <c r="H50" s="21"/>
      <c r="I50" s="23" t="s">
        <v>21</v>
      </c>
      <c r="J50" s="23"/>
      <c r="K50" s="43"/>
      <c r="L50" s="43"/>
      <c r="M50" s="43"/>
      <c r="N50" s="43"/>
      <c r="O50" s="43"/>
      <c r="P50" s="43"/>
      <c r="Q50" s="24"/>
    </row>
    <row r="51" spans="1:17" x14ac:dyDescent="0.2">
      <c r="A51" s="25"/>
      <c r="B51" s="20"/>
      <c r="C51" s="20"/>
      <c r="D51" s="20"/>
      <c r="E51" s="20"/>
      <c r="F51" s="20"/>
      <c r="G51" s="20"/>
      <c r="H51" s="21"/>
      <c r="I51" s="23" t="s">
        <v>22</v>
      </c>
      <c r="J51" s="23"/>
      <c r="K51" s="43"/>
      <c r="L51" s="43"/>
      <c r="M51" s="43"/>
      <c r="N51" s="43"/>
      <c r="O51" s="43"/>
      <c r="P51" s="43"/>
      <c r="Q51" s="24"/>
    </row>
    <row r="52" spans="1:17" x14ac:dyDescent="0.2">
      <c r="A52" s="25"/>
      <c r="B52" s="20"/>
      <c r="C52" s="20"/>
      <c r="D52" s="20"/>
      <c r="E52" s="20"/>
      <c r="F52" s="20"/>
      <c r="G52" s="20"/>
      <c r="H52" s="21"/>
      <c r="I52" s="23"/>
      <c r="J52" s="23"/>
      <c r="K52" s="43"/>
      <c r="L52" s="43"/>
      <c r="M52" s="43"/>
      <c r="N52" s="43"/>
      <c r="O52" s="43"/>
      <c r="P52" s="43"/>
      <c r="Q52" s="24"/>
    </row>
    <row r="53" spans="1:17" x14ac:dyDescent="0.2">
      <c r="A53" s="25"/>
      <c r="B53" s="20"/>
      <c r="C53" s="20"/>
      <c r="D53" s="20"/>
      <c r="E53" s="20"/>
      <c r="F53" s="20"/>
      <c r="G53" s="20"/>
      <c r="H53" s="23"/>
      <c r="I53" s="22" t="s">
        <v>23</v>
      </c>
      <c r="J53" s="22"/>
      <c r="K53" s="43"/>
      <c r="L53" s="44">
        <f>SUM(L45:L51)</f>
        <v>4212950.96</v>
      </c>
      <c r="M53" s="44"/>
      <c r="N53" s="44">
        <f>SUM(N45:N51)</f>
        <v>4168723.68</v>
      </c>
      <c r="O53" s="44"/>
      <c r="P53" s="44">
        <f>SUM(P45:P51)</f>
        <v>37453.61</v>
      </c>
      <c r="Q53" s="24"/>
    </row>
    <row r="54" spans="1:17" x14ac:dyDescent="0.2">
      <c r="A54" s="26"/>
      <c r="B54" s="27"/>
      <c r="C54" s="27"/>
      <c r="D54" s="27"/>
      <c r="E54" s="27"/>
      <c r="F54" s="27"/>
      <c r="G54" s="27"/>
      <c r="H54" s="28"/>
      <c r="I54" s="28"/>
      <c r="J54" s="28"/>
      <c r="K54" s="28"/>
      <c r="L54" s="28"/>
      <c r="M54" s="28"/>
      <c r="N54" s="28"/>
      <c r="O54" s="28"/>
      <c r="P54" s="28"/>
      <c r="Q54" s="29"/>
    </row>
    <row r="56" spans="1:17" x14ac:dyDescent="0.2">
      <c r="P56" s="45"/>
    </row>
  </sheetData>
  <mergeCells count="7">
    <mergeCell ref="K7:L7"/>
    <mergeCell ref="M7:N7"/>
    <mergeCell ref="B7:E7"/>
    <mergeCell ref="A3:Q3"/>
    <mergeCell ref="A4:Q4"/>
    <mergeCell ref="A5:Q5"/>
    <mergeCell ref="O7:P7"/>
  </mergeCells>
  <phoneticPr fontId="0" type="noConversion"/>
  <printOptions horizontalCentered="1"/>
  <pageMargins left="0.2" right="0.75" top="0.27" bottom="1" header="0.2" footer="0"/>
  <pageSetup scale="7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BD2C9-620A-40AD-9CF5-FA80175FEB27}">
  <dimension ref="A1:I40"/>
  <sheetViews>
    <sheetView showGridLines="0" showZeros="0" tabSelected="1" view="pageBreakPreview" zoomScale="90" zoomScaleNormal="90" zoomScaleSheetLayoutView="90" workbookViewId="0">
      <selection activeCell="A7" sqref="A7:G7"/>
    </sheetView>
  </sheetViews>
  <sheetFormatPr baseColWidth="10" defaultRowHeight="12.75" x14ac:dyDescent="0.2"/>
  <cols>
    <col min="1" max="1" width="6.7109375" style="54" customWidth="1"/>
    <col min="2" max="2" width="53.140625" style="55" customWidth="1"/>
    <col min="3" max="3" width="9.42578125" style="52" bestFit="1" customWidth="1"/>
    <col min="4" max="4" width="11.7109375" style="57" customWidth="1"/>
    <col min="5" max="5" width="14.7109375" style="58" customWidth="1"/>
    <col min="6" max="6" width="33.7109375" style="58" customWidth="1"/>
    <col min="7" max="7" width="18.28515625" style="58" customWidth="1"/>
    <col min="8" max="8" width="11.42578125" style="53"/>
    <col min="9" max="9" width="20.85546875" style="53" customWidth="1"/>
    <col min="10" max="16384" width="11.42578125" style="53"/>
  </cols>
  <sheetData>
    <row r="1" spans="1:9" ht="21" thickBot="1" x14ac:dyDescent="0.25">
      <c r="A1" s="80" t="s">
        <v>104</v>
      </c>
      <c r="B1" s="81"/>
      <c r="C1" s="81"/>
      <c r="D1" s="81"/>
      <c r="E1" s="81"/>
      <c r="F1" s="81"/>
      <c r="G1" s="82"/>
    </row>
    <row r="2" spans="1:9" x14ac:dyDescent="0.2">
      <c r="A2" s="64"/>
      <c r="B2" s="62"/>
      <c r="C2" s="79"/>
      <c r="D2" s="79"/>
      <c r="E2" s="79"/>
      <c r="F2" s="79"/>
      <c r="G2" s="83"/>
    </row>
    <row r="3" spans="1:9" x14ac:dyDescent="0.2">
      <c r="A3" s="65"/>
      <c r="B3" s="66" t="s">
        <v>105</v>
      </c>
      <c r="C3" s="67" t="s">
        <v>110</v>
      </c>
      <c r="D3" s="59"/>
      <c r="E3" s="59"/>
      <c r="F3" s="59"/>
      <c r="G3" s="68"/>
    </row>
    <row r="4" spans="1:9" ht="38.25" customHeight="1" x14ac:dyDescent="0.2">
      <c r="A4" s="69"/>
      <c r="B4" s="60" t="s">
        <v>106</v>
      </c>
      <c r="C4" s="84" t="s">
        <v>95</v>
      </c>
      <c r="D4" s="84"/>
      <c r="E4" s="84"/>
      <c r="F4" s="84"/>
      <c r="G4" s="70"/>
    </row>
    <row r="5" spans="1:9" x14ac:dyDescent="0.2">
      <c r="A5" s="69"/>
      <c r="B5" s="60" t="s">
        <v>107</v>
      </c>
      <c r="C5" s="84" t="s">
        <v>108</v>
      </c>
      <c r="D5" s="84"/>
      <c r="E5" s="84"/>
      <c r="F5" s="84"/>
      <c r="G5" s="70"/>
    </row>
    <row r="6" spans="1:9" ht="13.5" thickBot="1" x14ac:dyDescent="0.25">
      <c r="A6" s="71"/>
      <c r="G6" s="72"/>
    </row>
    <row r="7" spans="1:9" ht="26.25" thickBot="1" x14ac:dyDescent="0.25">
      <c r="A7" s="73" t="s">
        <v>4</v>
      </c>
      <c r="B7" s="74" t="s">
        <v>61</v>
      </c>
      <c r="C7" s="74" t="s">
        <v>62</v>
      </c>
      <c r="D7" s="74" t="s">
        <v>72</v>
      </c>
      <c r="E7" s="74" t="s">
        <v>73</v>
      </c>
      <c r="F7" s="74" t="s">
        <v>109</v>
      </c>
      <c r="G7" s="75" t="s">
        <v>74</v>
      </c>
    </row>
    <row r="8" spans="1:9" ht="27" customHeight="1" x14ac:dyDescent="0.2">
      <c r="A8" s="107">
        <v>1</v>
      </c>
      <c r="B8" s="108" t="s">
        <v>75</v>
      </c>
      <c r="C8" s="108"/>
      <c r="D8" s="109"/>
      <c r="E8" s="110"/>
      <c r="F8" s="110"/>
      <c r="G8" s="111"/>
    </row>
    <row r="9" spans="1:9" ht="38.25" customHeight="1" x14ac:dyDescent="0.2">
      <c r="A9" s="88">
        <v>1.01</v>
      </c>
      <c r="B9" s="89" t="s">
        <v>93</v>
      </c>
      <c r="C9" s="90" t="s">
        <v>63</v>
      </c>
      <c r="D9" s="85">
        <v>1840</v>
      </c>
      <c r="E9" s="86"/>
      <c r="F9" s="86"/>
      <c r="G9" s="87">
        <f>+ROUND(D9*E9,2)</f>
        <v>0</v>
      </c>
      <c r="I9" s="63"/>
    </row>
    <row r="10" spans="1:9" ht="42.75" customHeight="1" x14ac:dyDescent="0.2">
      <c r="A10" s="88">
        <v>1.02</v>
      </c>
      <c r="B10" s="89" t="s">
        <v>80</v>
      </c>
      <c r="C10" s="90" t="s">
        <v>76</v>
      </c>
      <c r="D10" s="85">
        <v>12120</v>
      </c>
      <c r="E10" s="86"/>
      <c r="F10" s="86"/>
      <c r="G10" s="87">
        <f t="shared" ref="G10:G32" si="0">+ROUND(D10*E10,2)</f>
        <v>0</v>
      </c>
    </row>
    <row r="11" spans="1:9" ht="38.25" x14ac:dyDescent="0.2">
      <c r="A11" s="88">
        <v>1.03</v>
      </c>
      <c r="B11" s="89" t="s">
        <v>81</v>
      </c>
      <c r="C11" s="90" t="s">
        <v>76</v>
      </c>
      <c r="D11" s="85">
        <v>1180</v>
      </c>
      <c r="E11" s="86"/>
      <c r="F11" s="86"/>
      <c r="G11" s="87">
        <f t="shared" si="0"/>
        <v>0</v>
      </c>
    </row>
    <row r="12" spans="1:9" s="56" customFormat="1" ht="63.75" x14ac:dyDescent="0.2">
      <c r="A12" s="88">
        <v>1.04</v>
      </c>
      <c r="B12" s="89" t="s">
        <v>88</v>
      </c>
      <c r="C12" s="91" t="s">
        <v>29</v>
      </c>
      <c r="D12" s="85">
        <v>80</v>
      </c>
      <c r="E12" s="87"/>
      <c r="F12" s="87"/>
      <c r="G12" s="87">
        <f t="shared" si="0"/>
        <v>0</v>
      </c>
    </row>
    <row r="13" spans="1:9" s="56" customFormat="1" ht="78.75" customHeight="1" x14ac:dyDescent="0.2">
      <c r="A13" s="88">
        <v>1.05</v>
      </c>
      <c r="B13" s="89" t="s">
        <v>87</v>
      </c>
      <c r="C13" s="90" t="s">
        <v>65</v>
      </c>
      <c r="D13" s="85">
        <v>25</v>
      </c>
      <c r="E13" s="92"/>
      <c r="F13" s="92"/>
      <c r="G13" s="87">
        <f t="shared" si="0"/>
        <v>0</v>
      </c>
    </row>
    <row r="14" spans="1:9" ht="89.25" customHeight="1" x14ac:dyDescent="0.2">
      <c r="A14" s="88">
        <v>1.06</v>
      </c>
      <c r="B14" s="89" t="s">
        <v>97</v>
      </c>
      <c r="C14" s="90" t="s">
        <v>65</v>
      </c>
      <c r="D14" s="85">
        <f>D11+D10+D13</f>
        <v>13325</v>
      </c>
      <c r="E14" s="86"/>
      <c r="F14" s="86"/>
      <c r="G14" s="87">
        <f t="shared" si="0"/>
        <v>0</v>
      </c>
    </row>
    <row r="15" spans="1:9" ht="67.5" customHeight="1" x14ac:dyDescent="0.2">
      <c r="A15" s="88">
        <v>1.07</v>
      </c>
      <c r="B15" s="89" t="s">
        <v>82</v>
      </c>
      <c r="C15" s="90" t="s">
        <v>76</v>
      </c>
      <c r="D15" s="85">
        <v>4400</v>
      </c>
      <c r="E15" s="86"/>
      <c r="F15" s="86"/>
      <c r="G15" s="87">
        <f t="shared" si="0"/>
        <v>0</v>
      </c>
    </row>
    <row r="16" spans="1:9" ht="67.5" customHeight="1" x14ac:dyDescent="0.2">
      <c r="A16" s="88">
        <v>1.08</v>
      </c>
      <c r="B16" s="89" t="s">
        <v>96</v>
      </c>
      <c r="C16" s="90" t="s">
        <v>76</v>
      </c>
      <c r="D16" s="85">
        <v>4400</v>
      </c>
      <c r="E16" s="86"/>
      <c r="F16" s="86"/>
      <c r="G16" s="87">
        <f t="shared" si="0"/>
        <v>0</v>
      </c>
    </row>
    <row r="17" spans="1:7" ht="67.5" customHeight="1" x14ac:dyDescent="0.2">
      <c r="A17" s="88">
        <v>1.0900000000000001</v>
      </c>
      <c r="B17" s="89" t="s">
        <v>83</v>
      </c>
      <c r="C17" s="90" t="s">
        <v>76</v>
      </c>
      <c r="D17" s="85">
        <v>4400</v>
      </c>
      <c r="E17" s="86"/>
      <c r="F17" s="86"/>
      <c r="G17" s="87">
        <f t="shared" si="0"/>
        <v>0</v>
      </c>
    </row>
    <row r="18" spans="1:7" ht="56.25" customHeight="1" x14ac:dyDescent="0.2">
      <c r="A18" s="88">
        <v>1.1000000000000001</v>
      </c>
      <c r="B18" s="89" t="s">
        <v>84</v>
      </c>
      <c r="C18" s="90" t="s">
        <v>77</v>
      </c>
      <c r="D18" s="85">
        <v>920</v>
      </c>
      <c r="E18" s="86"/>
      <c r="F18" s="86"/>
      <c r="G18" s="87">
        <f t="shared" si="0"/>
        <v>0</v>
      </c>
    </row>
    <row r="19" spans="1:7" ht="51" x14ac:dyDescent="0.2">
      <c r="A19" s="88">
        <v>1.1100000000000001</v>
      </c>
      <c r="B19" s="89" t="s">
        <v>92</v>
      </c>
      <c r="C19" s="90" t="s">
        <v>65</v>
      </c>
      <c r="D19" s="85">
        <v>1500</v>
      </c>
      <c r="E19" s="86"/>
      <c r="F19" s="86"/>
      <c r="G19" s="87">
        <f t="shared" si="0"/>
        <v>0</v>
      </c>
    </row>
    <row r="20" spans="1:7" ht="102" x14ac:dyDescent="0.2">
      <c r="A20" s="88">
        <v>1.1200000000000001</v>
      </c>
      <c r="B20" s="89" t="s">
        <v>98</v>
      </c>
      <c r="C20" s="90" t="s">
        <v>29</v>
      </c>
      <c r="D20" s="85">
        <v>65</v>
      </c>
      <c r="E20" s="86"/>
      <c r="F20" s="86"/>
      <c r="G20" s="87">
        <f t="shared" si="0"/>
        <v>0</v>
      </c>
    </row>
    <row r="21" spans="1:7" ht="102" x14ac:dyDescent="0.2">
      <c r="A21" s="88">
        <v>1.1299999999999999</v>
      </c>
      <c r="B21" s="89" t="s">
        <v>99</v>
      </c>
      <c r="C21" s="90" t="s">
        <v>29</v>
      </c>
      <c r="D21" s="85">
        <v>65</v>
      </c>
      <c r="E21" s="86"/>
      <c r="F21" s="86"/>
      <c r="G21" s="87">
        <f t="shared" si="0"/>
        <v>0</v>
      </c>
    </row>
    <row r="22" spans="1:7" ht="114.75" x14ac:dyDescent="0.2">
      <c r="A22" s="88">
        <v>1.1399999999999999</v>
      </c>
      <c r="B22" s="89" t="s">
        <v>100</v>
      </c>
      <c r="C22" s="90" t="s">
        <v>29</v>
      </c>
      <c r="D22" s="85">
        <v>40</v>
      </c>
      <c r="E22" s="86"/>
      <c r="F22" s="86"/>
      <c r="G22" s="87">
        <f t="shared" si="0"/>
        <v>0</v>
      </c>
    </row>
    <row r="23" spans="1:7" ht="102" x14ac:dyDescent="0.2">
      <c r="A23" s="88">
        <v>1.1499999999999999</v>
      </c>
      <c r="B23" s="89" t="s">
        <v>101</v>
      </c>
      <c r="C23" s="90" t="s">
        <v>29</v>
      </c>
      <c r="D23" s="85">
        <v>40</v>
      </c>
      <c r="E23" s="86"/>
      <c r="F23" s="86"/>
      <c r="G23" s="87">
        <f t="shared" si="0"/>
        <v>0</v>
      </c>
    </row>
    <row r="24" spans="1:7" ht="114.75" x14ac:dyDescent="0.2">
      <c r="A24" s="88">
        <v>1.1599999999999999</v>
      </c>
      <c r="B24" s="89" t="s">
        <v>102</v>
      </c>
      <c r="C24" s="90" t="s">
        <v>29</v>
      </c>
      <c r="D24" s="85">
        <v>405</v>
      </c>
      <c r="E24" s="86"/>
      <c r="F24" s="86"/>
      <c r="G24" s="87">
        <f t="shared" si="0"/>
        <v>0</v>
      </c>
    </row>
    <row r="25" spans="1:7" ht="102" x14ac:dyDescent="0.2">
      <c r="A25" s="88">
        <v>1.17</v>
      </c>
      <c r="B25" s="89" t="s">
        <v>103</v>
      </c>
      <c r="C25" s="90" t="s">
        <v>29</v>
      </c>
      <c r="D25" s="85">
        <v>405</v>
      </c>
      <c r="E25" s="86"/>
      <c r="F25" s="86"/>
      <c r="G25" s="87">
        <f t="shared" si="0"/>
        <v>0</v>
      </c>
    </row>
    <row r="26" spans="1:7" ht="68.25" customHeight="1" x14ac:dyDescent="0.2">
      <c r="A26" s="88">
        <v>1.18</v>
      </c>
      <c r="B26" s="89" t="s">
        <v>85</v>
      </c>
      <c r="C26" s="90" t="s">
        <v>77</v>
      </c>
      <c r="D26" s="85">
        <v>400</v>
      </c>
      <c r="E26" s="86"/>
      <c r="F26" s="86"/>
      <c r="G26" s="87">
        <f t="shared" si="0"/>
        <v>0</v>
      </c>
    </row>
    <row r="27" spans="1:7" ht="82.5" customHeight="1" x14ac:dyDescent="0.2">
      <c r="A27" s="88">
        <v>1.19</v>
      </c>
      <c r="B27" s="89" t="s">
        <v>94</v>
      </c>
      <c r="C27" s="90" t="s">
        <v>76</v>
      </c>
      <c r="D27" s="85">
        <v>80</v>
      </c>
      <c r="E27" s="86"/>
      <c r="F27" s="86"/>
      <c r="G27" s="87">
        <f t="shared" si="0"/>
        <v>0</v>
      </c>
    </row>
    <row r="28" spans="1:7" ht="66" customHeight="1" x14ac:dyDescent="0.2">
      <c r="A28" s="88">
        <v>1.2</v>
      </c>
      <c r="B28" s="89" t="s">
        <v>86</v>
      </c>
      <c r="C28" s="90" t="s">
        <v>78</v>
      </c>
      <c r="D28" s="85">
        <v>6500</v>
      </c>
      <c r="E28" s="86"/>
      <c r="F28" s="86"/>
      <c r="G28" s="87">
        <f t="shared" si="0"/>
        <v>0</v>
      </c>
    </row>
    <row r="29" spans="1:7" ht="38.25" customHeight="1" x14ac:dyDescent="0.2">
      <c r="A29" s="88">
        <v>1.21</v>
      </c>
      <c r="B29" s="89" t="s">
        <v>79</v>
      </c>
      <c r="C29" s="90" t="s">
        <v>78</v>
      </c>
      <c r="D29" s="85">
        <v>8000</v>
      </c>
      <c r="E29" s="86"/>
      <c r="F29" s="86"/>
      <c r="G29" s="87">
        <f t="shared" si="0"/>
        <v>0</v>
      </c>
    </row>
    <row r="30" spans="1:7" ht="127.5" x14ac:dyDescent="0.2">
      <c r="A30" s="88">
        <v>1.22</v>
      </c>
      <c r="B30" s="89" t="s">
        <v>89</v>
      </c>
      <c r="C30" s="90" t="s">
        <v>65</v>
      </c>
      <c r="D30" s="85">
        <v>80</v>
      </c>
      <c r="E30" s="86"/>
      <c r="F30" s="86"/>
      <c r="G30" s="87">
        <f t="shared" si="0"/>
        <v>0</v>
      </c>
    </row>
    <row r="31" spans="1:7" ht="63.75" x14ac:dyDescent="0.2">
      <c r="A31" s="88">
        <v>1.23</v>
      </c>
      <c r="B31" s="89" t="s">
        <v>90</v>
      </c>
      <c r="C31" s="90" t="s">
        <v>63</v>
      </c>
      <c r="D31" s="85">
        <v>400</v>
      </c>
      <c r="E31" s="86"/>
      <c r="F31" s="86"/>
      <c r="G31" s="87">
        <f t="shared" si="0"/>
        <v>0</v>
      </c>
    </row>
    <row r="32" spans="1:7" ht="154.5" customHeight="1" x14ac:dyDescent="0.2">
      <c r="A32" s="88">
        <v>1.24</v>
      </c>
      <c r="B32" s="89" t="s">
        <v>91</v>
      </c>
      <c r="C32" s="90" t="s">
        <v>65</v>
      </c>
      <c r="D32" s="85">
        <v>25</v>
      </c>
      <c r="E32" s="86"/>
      <c r="F32" s="86"/>
      <c r="G32" s="87">
        <f t="shared" si="0"/>
        <v>0</v>
      </c>
    </row>
    <row r="33" spans="1:7" ht="16.5" customHeight="1" x14ac:dyDescent="0.2">
      <c r="A33" s="93"/>
      <c r="B33" s="94"/>
      <c r="C33" s="95"/>
      <c r="D33" s="96"/>
      <c r="E33" s="97"/>
      <c r="F33" s="94"/>
      <c r="G33" s="98"/>
    </row>
    <row r="34" spans="1:7" x14ac:dyDescent="0.2">
      <c r="B34" s="60"/>
      <c r="C34" s="59"/>
      <c r="D34" s="61"/>
      <c r="E34" s="53"/>
      <c r="F34" s="99" t="s">
        <v>111</v>
      </c>
      <c r="G34" s="100">
        <f>SUM(G9:G33)</f>
        <v>0</v>
      </c>
    </row>
    <row r="35" spans="1:7" x14ac:dyDescent="0.2">
      <c r="B35" s="60"/>
      <c r="C35" s="59"/>
      <c r="D35" s="61"/>
      <c r="E35" s="53"/>
      <c r="F35" s="99" t="s">
        <v>112</v>
      </c>
      <c r="G35" s="100">
        <f>ROUND(G34*0.16,2)</f>
        <v>0</v>
      </c>
    </row>
    <row r="36" spans="1:7" x14ac:dyDescent="0.2">
      <c r="B36" s="60"/>
      <c r="C36" s="59"/>
      <c r="D36" s="61"/>
      <c r="E36" s="53"/>
      <c r="F36" s="99" t="s">
        <v>113</v>
      </c>
      <c r="G36" s="100">
        <f>G34+G35</f>
        <v>0</v>
      </c>
    </row>
    <row r="38" spans="1:7" ht="13.5" thickBot="1" x14ac:dyDescent="0.25">
      <c r="B38" s="60" t="s">
        <v>114</v>
      </c>
    </row>
    <row r="39" spans="1:7" x14ac:dyDescent="0.2">
      <c r="B39" s="101"/>
      <c r="C39" s="102"/>
      <c r="D39" s="102"/>
      <c r="E39" s="102"/>
      <c r="F39" s="103"/>
    </row>
    <row r="40" spans="1:7" ht="13.5" thickBot="1" x14ac:dyDescent="0.25">
      <c r="B40" s="104"/>
      <c r="C40" s="105"/>
      <c r="D40" s="105"/>
      <c r="E40" s="105"/>
      <c r="F40" s="106"/>
    </row>
  </sheetData>
  <mergeCells count="5">
    <mergeCell ref="B39:F40"/>
    <mergeCell ref="A1:G1"/>
    <mergeCell ref="C2:G2"/>
    <mergeCell ref="C4:F4"/>
    <mergeCell ref="C5:F5"/>
  </mergeCells>
  <pageMargins left="0.70866141732283472" right="0.59055118110236227" top="0.62992125984251968" bottom="0.82677165354330717" header="0.15748031496062992" footer="0.51181102362204722"/>
  <pageSetup scale="85" fitToHeight="0" pageOrder="overThenDown" orientation="landscape" horizontalDpi="300" verticalDpi="300" r:id="rId1"/>
  <headerFooter alignWithMargins="0">
    <oddFooter>&amp;L&amp;"Arial,Negrita"NOMBRE Y FIRMA DE LA EMPRESA:&amp;"Arial,Normal" ________________________________________________&amp;RHoja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Control de Generadores</vt:lpstr>
      <vt:lpstr>TRAMO 3</vt:lpstr>
      <vt:lpstr>'Control de Generadores'!Área_de_impresión</vt:lpstr>
      <vt:lpstr>'TRAMO 3'!Área_de_impresión</vt:lpstr>
      <vt:lpstr>'TRAMO 3'!Títulos_a_imprimir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Gerardo</dc:creator>
  <cp:lastModifiedBy>USER</cp:lastModifiedBy>
  <cp:lastPrinted>2022-11-13T23:49:18Z</cp:lastPrinted>
  <dcterms:created xsi:type="dcterms:W3CDTF">2000-07-03T22:29:35Z</dcterms:created>
  <dcterms:modified xsi:type="dcterms:W3CDTF">2022-11-13T23:49:32Z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-886667403</vt:i4>
  </property>
  <property fmtid="{D5CDD505-2E9C-101B-9397-08002B2CF9AE}" pid="3" name="_EmailSubject">
    <vt:lpwstr>Catalago</vt:lpwstr>
  </property>
  <property fmtid="{D5CDD505-2E9C-101B-9397-08002B2CF9AE}" pid="4" name="_AuthorEmail">
    <vt:lpwstr>jose.martinez@bauen.com.mx</vt:lpwstr>
  </property>
  <property fmtid="{D5CDD505-2E9C-101B-9397-08002B2CF9AE}" pid="5" name="_AuthorEmailDisplayName">
    <vt:lpwstr>José Refugio</vt:lpwstr>
  </property>
  <property fmtid="{D5CDD505-2E9C-101B-9397-08002B2CF9AE}" pid="6" name="_ReviewingToolsShownOnce">
    <vt:lpwstr/>
  </property>
</Properties>
</file>